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gif" ContentType="image/gi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606"/>
  <workbookPr filterPrivacy="1" autoCompressPictures="0"/>
  <mc:AlternateContent xmlns:mc="http://schemas.openxmlformats.org/markup-compatibility/2006">
    <mc:Choice Requires="x15">
      <x15ac:absPath xmlns:x15ac="http://schemas.microsoft.com/office/spreadsheetml/2010/11/ac" url="/Users/kellyjenkins/Desktop/"/>
    </mc:Choice>
  </mc:AlternateContent>
  <bookViews>
    <workbookView xWindow="0" yWindow="460" windowWidth="25600" windowHeight="14560"/>
  </bookViews>
  <sheets>
    <sheet name="Jan" sheetId="6" r:id="rId1"/>
    <sheet name="Feb" sheetId="9" r:id="rId2"/>
    <sheet name="Mar" sheetId="10" r:id="rId3"/>
    <sheet name="Apr" sheetId="11" r:id="rId4"/>
    <sheet name="May" sheetId="12" r:id="rId5"/>
    <sheet name="Jun" sheetId="13" r:id="rId6"/>
    <sheet name="Jul" sheetId="14" r:id="rId7"/>
    <sheet name="Aug" sheetId="15" r:id="rId8"/>
    <sheet name="Sep" sheetId="16" r:id="rId9"/>
    <sheet name="Oct" sheetId="17" r:id="rId10"/>
    <sheet name="Nov" sheetId="18" r:id="rId11"/>
    <sheet name="Dec" sheetId="19" r:id="rId12"/>
  </sheets>
  <definedNames>
    <definedName name="AprSun1">DATE(CalendarYear,4,1)-WEEKDAY(DATE(CalendarYear,4,1))+1</definedName>
    <definedName name="AugSun1">DATE(CalendarYear,8,1)-WEEKDAY(DATE(CalendarYear,8,1))+1</definedName>
    <definedName name="CalendarYear">Jan!#REF!</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3">Apr!$A$2:$K$19</definedName>
    <definedName name="_xlnm.Print_Area" localSheetId="7">Aug!$A$2:$K$19</definedName>
    <definedName name="_xlnm.Print_Area" localSheetId="11">Dec!$A$2:$K$19</definedName>
    <definedName name="_xlnm.Print_Area" localSheetId="1">Feb!$A$2:$K$19</definedName>
    <definedName name="_xlnm.Print_Area" localSheetId="0">Jan!$A$1:$H$16</definedName>
    <definedName name="_xlnm.Print_Area" localSheetId="6">Jul!$A$2:$K$19</definedName>
    <definedName name="_xlnm.Print_Area" localSheetId="5">Jun!$A$2:$K$19</definedName>
    <definedName name="_xlnm.Print_Area" localSheetId="2">Mar!$A$2:$K$19</definedName>
    <definedName name="_xlnm.Print_Area" localSheetId="4">May!$A$2:$K$19</definedName>
    <definedName name="_xlnm.Print_Area" localSheetId="10">Nov!$A$2:$K$19</definedName>
    <definedName name="_xlnm.Print_Area" localSheetId="9">Oct!$A$2:$K$19</definedName>
    <definedName name="_xlnm.Print_Area" localSheetId="8">Sep!$A$2:$K$19</definedName>
    <definedName name="SepSun1">DATE(CalendarYear,9,1)-WEEKDAY(DATE(CalendarYear,9,1))+1</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15" i="11" l="1"/>
  <c r="B15" i="11"/>
  <c r="H13" i="11"/>
  <c r="G13" i="11"/>
  <c r="F13" i="11"/>
  <c r="E13" i="11"/>
  <c r="D13" i="11"/>
  <c r="C13" i="11"/>
  <c r="B13" i="11"/>
  <c r="H11" i="11"/>
  <c r="G11" i="11"/>
  <c r="F11" i="11"/>
  <c r="E11" i="11"/>
  <c r="D11" i="11"/>
  <c r="C11" i="11"/>
  <c r="B11" i="11"/>
  <c r="H9" i="11"/>
  <c r="G9" i="11"/>
  <c r="F9" i="11"/>
  <c r="E9" i="11"/>
  <c r="D9" i="11"/>
  <c r="C9" i="11"/>
  <c r="B9" i="11"/>
  <c r="H7" i="11"/>
  <c r="G7" i="11"/>
  <c r="F7" i="11"/>
  <c r="E7" i="11"/>
  <c r="D7" i="11"/>
  <c r="C7" i="11"/>
  <c r="B7" i="11"/>
  <c r="H5" i="11"/>
  <c r="G5" i="11"/>
  <c r="F5" i="11"/>
  <c r="E5" i="11"/>
  <c r="D5" i="11"/>
  <c r="C5" i="11"/>
  <c r="B5" i="11"/>
  <c r="B3" i="11"/>
  <c r="B3" i="15"/>
  <c r="C15" i="15"/>
  <c r="B15" i="15"/>
  <c r="H13" i="15"/>
  <c r="G13" i="15"/>
  <c r="F13" i="15"/>
  <c r="E13" i="15"/>
  <c r="D13" i="15"/>
  <c r="C13" i="15"/>
  <c r="B13" i="15"/>
  <c r="H11" i="15"/>
  <c r="G11" i="15"/>
  <c r="F11" i="15"/>
  <c r="E11" i="15"/>
  <c r="D11" i="15"/>
  <c r="C11" i="15"/>
  <c r="B11" i="15"/>
  <c r="H9" i="15"/>
  <c r="G9" i="15"/>
  <c r="F9" i="15"/>
  <c r="E9" i="15"/>
  <c r="D9" i="15"/>
  <c r="C9" i="15"/>
  <c r="B9" i="15"/>
  <c r="H7" i="15"/>
  <c r="G7" i="15"/>
  <c r="F7" i="15"/>
  <c r="E7" i="15"/>
  <c r="D7" i="15"/>
  <c r="C7" i="15"/>
  <c r="B7" i="15"/>
  <c r="H5" i="15"/>
  <c r="G5" i="15"/>
  <c r="F5" i="15"/>
  <c r="E5" i="15"/>
  <c r="D5" i="15"/>
  <c r="C5" i="15"/>
  <c r="B5" i="15"/>
  <c r="B3" i="19"/>
  <c r="C15" i="19"/>
  <c r="B15" i="19"/>
  <c r="H13" i="19"/>
  <c r="G13" i="19"/>
  <c r="F13" i="19"/>
  <c r="E13" i="19"/>
  <c r="D13" i="19"/>
  <c r="C13" i="19"/>
  <c r="B13" i="19"/>
  <c r="H11" i="19"/>
  <c r="G11" i="19"/>
  <c r="F11" i="19"/>
  <c r="E11" i="19"/>
  <c r="D11" i="19"/>
  <c r="C11" i="19"/>
  <c r="B11" i="19"/>
  <c r="H9" i="19"/>
  <c r="G9" i="19"/>
  <c r="F9" i="19"/>
  <c r="E9" i="19"/>
  <c r="D9" i="19"/>
  <c r="C9" i="19"/>
  <c r="B9" i="19"/>
  <c r="H7" i="19"/>
  <c r="G7" i="19"/>
  <c r="F7" i="19"/>
  <c r="E7" i="19"/>
  <c r="D7" i="19"/>
  <c r="C7" i="19"/>
  <c r="B7" i="19"/>
  <c r="H5" i="19"/>
  <c r="G5" i="19"/>
  <c r="F5" i="19"/>
  <c r="E5" i="19"/>
  <c r="D5" i="19"/>
  <c r="C5" i="19"/>
  <c r="B5" i="19"/>
  <c r="C15" i="9"/>
  <c r="B15" i="9"/>
  <c r="H13" i="9"/>
  <c r="G13" i="9"/>
  <c r="F13" i="9"/>
  <c r="E13" i="9"/>
  <c r="D13" i="9"/>
  <c r="C13" i="9"/>
  <c r="B13" i="9"/>
  <c r="H11" i="9"/>
  <c r="G11" i="9"/>
  <c r="F11" i="9"/>
  <c r="E11" i="9"/>
  <c r="D11" i="9"/>
  <c r="C11" i="9"/>
  <c r="B11" i="9"/>
  <c r="H9" i="9"/>
  <c r="G9" i="9"/>
  <c r="F9" i="9"/>
  <c r="E9" i="9"/>
  <c r="D9" i="9"/>
  <c r="C9" i="9"/>
  <c r="B9" i="9"/>
  <c r="H7" i="9"/>
  <c r="G7" i="9"/>
  <c r="F7" i="9"/>
  <c r="E7" i="9"/>
  <c r="D7" i="9"/>
  <c r="C7" i="9"/>
  <c r="B7" i="9"/>
  <c r="H5" i="9"/>
  <c r="G5" i="9"/>
  <c r="F5" i="9"/>
  <c r="E5" i="9"/>
  <c r="D5" i="9"/>
  <c r="C5" i="9"/>
  <c r="B5" i="9"/>
  <c r="B3" i="9"/>
  <c r="B3" i="14"/>
  <c r="C15" i="14"/>
  <c r="B15" i="14"/>
  <c r="H13" i="14"/>
  <c r="G13" i="14"/>
  <c r="F13" i="14"/>
  <c r="E13" i="14"/>
  <c r="D13" i="14"/>
  <c r="C13" i="14"/>
  <c r="B13" i="14"/>
  <c r="H11" i="14"/>
  <c r="G11" i="14"/>
  <c r="F11" i="14"/>
  <c r="E11" i="14"/>
  <c r="D11" i="14"/>
  <c r="C11" i="14"/>
  <c r="B11" i="14"/>
  <c r="H9" i="14"/>
  <c r="G9" i="14"/>
  <c r="F9" i="14"/>
  <c r="E9" i="14"/>
  <c r="D9" i="14"/>
  <c r="C9" i="14"/>
  <c r="B9" i="14"/>
  <c r="H7" i="14"/>
  <c r="G7" i="14"/>
  <c r="F7" i="14"/>
  <c r="E7" i="14"/>
  <c r="D7" i="14"/>
  <c r="C7" i="14"/>
  <c r="B7" i="14"/>
  <c r="H5" i="14"/>
  <c r="G5" i="14"/>
  <c r="F5" i="14"/>
  <c r="E5" i="14"/>
  <c r="D5" i="14"/>
  <c r="C5" i="14"/>
  <c r="B5" i="14"/>
  <c r="B3" i="13"/>
  <c r="C15" i="13"/>
  <c r="B15" i="13"/>
  <c r="H13" i="13"/>
  <c r="G13" i="13"/>
  <c r="F13" i="13"/>
  <c r="E13" i="13"/>
  <c r="D13" i="13"/>
  <c r="C13" i="13"/>
  <c r="B13" i="13"/>
  <c r="H11" i="13"/>
  <c r="G11" i="13"/>
  <c r="F11" i="13"/>
  <c r="E11" i="13"/>
  <c r="D11" i="13"/>
  <c r="C11" i="13"/>
  <c r="B11" i="13"/>
  <c r="H9" i="13"/>
  <c r="G9" i="13"/>
  <c r="F9" i="13"/>
  <c r="E9" i="13"/>
  <c r="D9" i="13"/>
  <c r="C9" i="13"/>
  <c r="B9" i="13"/>
  <c r="H7" i="13"/>
  <c r="G7" i="13"/>
  <c r="F7" i="13"/>
  <c r="E7" i="13"/>
  <c r="D7" i="13"/>
  <c r="C7" i="13"/>
  <c r="B7" i="13"/>
  <c r="H5" i="13"/>
  <c r="G5" i="13"/>
  <c r="F5" i="13"/>
  <c r="E5" i="13"/>
  <c r="D5" i="13"/>
  <c r="C5" i="13"/>
  <c r="B5" i="13"/>
  <c r="C15" i="10"/>
  <c r="B15" i="10"/>
  <c r="H13" i="10"/>
  <c r="G13" i="10"/>
  <c r="F13" i="10"/>
  <c r="E13" i="10"/>
  <c r="D13" i="10"/>
  <c r="C13" i="10"/>
  <c r="B13" i="10"/>
  <c r="H11" i="10"/>
  <c r="G11" i="10"/>
  <c r="F11" i="10"/>
  <c r="E11" i="10"/>
  <c r="D11" i="10"/>
  <c r="C11" i="10"/>
  <c r="B11" i="10"/>
  <c r="H9" i="10"/>
  <c r="G9" i="10"/>
  <c r="F9" i="10"/>
  <c r="E9" i="10"/>
  <c r="D9" i="10"/>
  <c r="C9" i="10"/>
  <c r="B9" i="10"/>
  <c r="H7" i="10"/>
  <c r="G7" i="10"/>
  <c r="F7" i="10"/>
  <c r="E7" i="10"/>
  <c r="D7" i="10"/>
  <c r="C7" i="10"/>
  <c r="B7" i="10"/>
  <c r="H5" i="10"/>
  <c r="G5" i="10"/>
  <c r="F5" i="10"/>
  <c r="E5" i="10"/>
  <c r="D5" i="10"/>
  <c r="C5" i="10"/>
  <c r="B5" i="10"/>
  <c r="B3" i="10"/>
  <c r="B3" i="12"/>
  <c r="C15" i="12"/>
  <c r="B15" i="12"/>
  <c r="H13" i="12"/>
  <c r="G13" i="12"/>
  <c r="F13" i="12"/>
  <c r="E13" i="12"/>
  <c r="D13" i="12"/>
  <c r="C13" i="12"/>
  <c r="B13" i="12"/>
  <c r="H11" i="12"/>
  <c r="G11" i="12"/>
  <c r="F11" i="12"/>
  <c r="E11" i="12"/>
  <c r="D11" i="12"/>
  <c r="C11" i="12"/>
  <c r="B11" i="12"/>
  <c r="H9" i="12"/>
  <c r="G9" i="12"/>
  <c r="F9" i="12"/>
  <c r="E9" i="12"/>
  <c r="D9" i="12"/>
  <c r="C9" i="12"/>
  <c r="B9" i="12"/>
  <c r="H7" i="12"/>
  <c r="G7" i="12"/>
  <c r="F7" i="12"/>
  <c r="E7" i="12"/>
  <c r="D7" i="12"/>
  <c r="C7" i="12"/>
  <c r="B7" i="12"/>
  <c r="H5" i="12"/>
  <c r="G5" i="12"/>
  <c r="F5" i="12"/>
  <c r="E5" i="12"/>
  <c r="D5" i="12"/>
  <c r="C5" i="12"/>
  <c r="B5" i="12"/>
  <c r="B3" i="18"/>
  <c r="C15" i="18"/>
  <c r="B15" i="18"/>
  <c r="H13" i="18"/>
  <c r="G13" i="18"/>
  <c r="F13" i="18"/>
  <c r="E13" i="18"/>
  <c r="D13" i="18"/>
  <c r="C13" i="18"/>
  <c r="B13" i="18"/>
  <c r="H11" i="18"/>
  <c r="G11" i="18"/>
  <c r="F11" i="18"/>
  <c r="E11" i="18"/>
  <c r="D11" i="18"/>
  <c r="C11" i="18"/>
  <c r="B11" i="18"/>
  <c r="H9" i="18"/>
  <c r="G9" i="18"/>
  <c r="F9" i="18"/>
  <c r="E9" i="18"/>
  <c r="D9" i="18"/>
  <c r="C9" i="18"/>
  <c r="B9" i="18"/>
  <c r="H7" i="18"/>
  <c r="G7" i="18"/>
  <c r="F7" i="18"/>
  <c r="E7" i="18"/>
  <c r="D7" i="18"/>
  <c r="C7" i="18"/>
  <c r="B7" i="18"/>
  <c r="H5" i="18"/>
  <c r="G5" i="18"/>
  <c r="F5" i="18"/>
  <c r="E5" i="18"/>
  <c r="D5" i="18"/>
  <c r="C5" i="18"/>
  <c r="B5" i="18"/>
  <c r="B3" i="17"/>
  <c r="C15" i="17"/>
  <c r="B15" i="17"/>
  <c r="H13" i="17"/>
  <c r="G13" i="17"/>
  <c r="F13" i="17"/>
  <c r="E13" i="17"/>
  <c r="D13" i="17"/>
  <c r="C13" i="17"/>
  <c r="B13" i="17"/>
  <c r="H11" i="17"/>
  <c r="G11" i="17"/>
  <c r="F11" i="17"/>
  <c r="E11" i="17"/>
  <c r="D11" i="17"/>
  <c r="C11" i="17"/>
  <c r="B11" i="17"/>
  <c r="H9" i="17"/>
  <c r="G9" i="17"/>
  <c r="F9" i="17"/>
  <c r="E9" i="17"/>
  <c r="D9" i="17"/>
  <c r="C9" i="17"/>
  <c r="B9" i="17"/>
  <c r="H7" i="17"/>
  <c r="G7" i="17"/>
  <c r="F7" i="17"/>
  <c r="E7" i="17"/>
  <c r="D7" i="17"/>
  <c r="C7" i="17"/>
  <c r="B7" i="17"/>
  <c r="H5" i="17"/>
  <c r="G5" i="17"/>
  <c r="F5" i="17"/>
  <c r="E5" i="17"/>
  <c r="D5" i="17"/>
  <c r="C5" i="17"/>
  <c r="B5" i="17"/>
  <c r="B3" i="16"/>
  <c r="C15" i="16"/>
  <c r="B15" i="16"/>
  <c r="H13" i="16"/>
  <c r="G13" i="16"/>
  <c r="F13" i="16"/>
  <c r="E13" i="16"/>
  <c r="D13" i="16"/>
  <c r="C13" i="16"/>
  <c r="B13" i="16"/>
  <c r="H11" i="16"/>
  <c r="G11" i="16"/>
  <c r="F11" i="16"/>
  <c r="E11" i="16"/>
  <c r="D11" i="16"/>
  <c r="C11" i="16"/>
  <c r="B11" i="16"/>
  <c r="H9" i="16"/>
  <c r="G9" i="16"/>
  <c r="F9" i="16"/>
  <c r="E9" i="16"/>
  <c r="D9" i="16"/>
  <c r="C9" i="16"/>
  <c r="B9" i="16"/>
  <c r="H7" i="16"/>
  <c r="G7" i="16"/>
  <c r="F7" i="16"/>
  <c r="E7" i="16"/>
  <c r="D7" i="16"/>
  <c r="C7" i="16"/>
  <c r="B7" i="16"/>
  <c r="H5" i="16"/>
  <c r="G5" i="16"/>
  <c r="F5" i="16"/>
  <c r="E5" i="16"/>
  <c r="D5" i="16"/>
  <c r="C5" i="16"/>
  <c r="B5" i="16"/>
</calcChain>
</file>

<file path=xl/sharedStrings.xml><?xml version="1.0" encoding="utf-8"?>
<sst xmlns="http://schemas.openxmlformats.org/spreadsheetml/2006/main" count="107" uniqueCount="26">
  <si>
    <t>MONDAY</t>
  </si>
  <si>
    <t>TUESDAY</t>
  </si>
  <si>
    <t>WEDNESDAY</t>
  </si>
  <si>
    <t>THURSDAY</t>
  </si>
  <si>
    <t>FRIDAY</t>
  </si>
  <si>
    <t>SATURDAY</t>
  </si>
  <si>
    <t>SUNDAY</t>
  </si>
  <si>
    <t>NOTES:</t>
  </si>
  <si>
    <t>FRIDAY</t>
    <phoneticPr fontId="14" type="noConversion"/>
  </si>
  <si>
    <t>MITCHELL  ELEMENTARY  SCHOOL</t>
    <phoneticPr fontId="14" type="noConversion"/>
  </si>
  <si>
    <t>SUNDAY</t>
    <phoneticPr fontId="14" type="noConversion"/>
  </si>
  <si>
    <t>MONDAY</t>
    <phoneticPr fontId="14" type="noConversion"/>
  </si>
  <si>
    <t>TUESDAY</t>
    <phoneticPr fontId="14" type="noConversion"/>
  </si>
  <si>
    <t>WEDNESDAY</t>
    <phoneticPr fontId="14" type="noConversion"/>
  </si>
  <si>
    <t>THURSDAY</t>
    <phoneticPr fontId="14" type="noConversion"/>
  </si>
  <si>
    <t>SATURDAY</t>
    <phoneticPr fontId="14" type="noConversion"/>
  </si>
  <si>
    <t>VISION: There are two gifts we should give our children.  One is Roots.  The other is wings.</t>
  </si>
  <si>
    <t>Parent Café &amp; SAC @ 9:00</t>
  </si>
  <si>
    <t>Kids Smile Dental Screening                      Barnes Museum - Grade 3   Student of the Month</t>
  </si>
  <si>
    <t>Kindergarten Open House</t>
  </si>
  <si>
    <t>Early Dismissal</t>
  </si>
  <si>
    <t>Spring Break</t>
  </si>
  <si>
    <t>Pretzel Sales - If you would like to order pretzels for your child or family, the money is due to your child's teacher by the end of the day on Wednesdays.  The pretzels will be delivered on Friday.</t>
  </si>
  <si>
    <t>State Chess Championship March 2-4</t>
  </si>
  <si>
    <t>If students have lost any clothing items, they need to look through the Lost and Found by Friday, March 2nd.  All leftover items will be donated to charity after that.</t>
  </si>
  <si>
    <t>Students are to wear their complete uniform everyday.  No hoodies are to be worn.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</si>
</sst>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1"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sz val="10"/>
      <name val="Century Gothic"/>
      <family val="2"/>
    </font>
    <font>
      <b/>
      <sz val="28"/>
      <color theme="1" tint="0.34998626667073579"/>
      <name val="Cambria"/>
      <family val="2"/>
      <scheme val="minor"/>
    </font>
    <font>
      <sz val="28"/>
      <color theme="8" tint="-0.499984740745262"/>
      <name val="Cambria"/>
      <family val="2"/>
      <scheme val="minor"/>
    </font>
    <font>
      <sz val="11"/>
      <color theme="0" tint="-0.499984740745262"/>
      <name val="Cambria"/>
      <family val="2"/>
      <scheme val="minor"/>
    </font>
    <font>
      <u/>
      <sz val="12"/>
      <color theme="10"/>
      <name val="Cambria"/>
      <family val="2"/>
      <scheme val="minor"/>
    </font>
    <font>
      <b/>
      <sz val="11"/>
      <color theme="8"/>
      <name val="Cambria"/>
      <family val="2"/>
      <scheme val="minor"/>
    </font>
    <font>
      <sz val="40"/>
      <color theme="8"/>
      <name val="Cambria"/>
      <family val="2"/>
      <scheme val="minor"/>
    </font>
    <font>
      <b/>
      <sz val="9"/>
      <color theme="8"/>
      <name val="Cambria"/>
      <family val="2"/>
      <scheme val="minor"/>
    </font>
    <font>
      <sz val="10"/>
      <color theme="9"/>
      <name val="Cambria"/>
      <family val="2"/>
      <scheme val="minor"/>
    </font>
    <font>
      <sz val="11"/>
      <color theme="8"/>
      <name val="Cambria"/>
      <family val="1"/>
      <scheme val="minor"/>
    </font>
    <font>
      <sz val="8"/>
      <name val="Verdana"/>
    </font>
    <font>
      <sz val="28"/>
      <name val="Cambria"/>
    </font>
    <font>
      <sz val="11"/>
      <name val="Cambria"/>
      <family val="2"/>
    </font>
    <font>
      <sz val="12"/>
      <name val="Cambria"/>
    </font>
    <font>
      <sz val="24"/>
      <name val="Cambria"/>
    </font>
    <font>
      <sz val="40"/>
      <name val="Cambria"/>
      <family val="2"/>
    </font>
    <font>
      <b/>
      <sz val="12"/>
      <name val="Cambria"/>
    </font>
    <font>
      <u/>
      <sz val="12"/>
      <color theme="11"/>
      <name val="Cambria"/>
      <family val="2"/>
      <scheme val="minor"/>
    </font>
    <font>
      <sz val="10"/>
      <color rgb="FF333333"/>
      <name val="Cambria"/>
      <family val="4"/>
      <charset val="1"/>
    </font>
    <font>
      <sz val="10"/>
      <name val="Cambria"/>
    </font>
    <font>
      <sz val="22"/>
      <color theme="1"/>
      <name val="Cambria"/>
      <scheme val="minor"/>
    </font>
    <font>
      <sz val="20"/>
      <name val="Cambria"/>
    </font>
    <font>
      <sz val="8"/>
      <name val="Cambria"/>
      <family val="2"/>
    </font>
    <font>
      <b/>
      <sz val="16"/>
      <name val="Cambria"/>
    </font>
    <font>
      <b/>
      <sz val="16"/>
      <color theme="1"/>
      <name val="Cambria"/>
      <family val="2"/>
      <scheme val="minor"/>
    </font>
    <font>
      <sz val="11"/>
      <color theme="1"/>
      <name val="Cambria"/>
      <scheme val="minor"/>
    </font>
    <font>
      <sz val="14"/>
      <name val="Cambria"/>
    </font>
  </fonts>
  <fills count="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8" tint="0.79998168889431442"/>
        <bgColor indexed="64"/>
      </patternFill>
    </fill>
    <fill>
      <patternFill patternType="solid">
        <fgColor rgb="FFFFFF00"/>
        <bgColor indexed="64"/>
      </patternFill>
    </fill>
    <fill>
      <patternFill patternType="solid">
        <fgColor rgb="FFF9DAAB"/>
        <bgColor rgb="FFF6C782"/>
      </patternFill>
    </fill>
  </fills>
  <borders count="2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7"/>
      </right>
      <top style="thin">
        <color theme="8"/>
      </top>
      <bottom/>
      <diagonal/>
    </border>
    <border>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top/>
      <bottom/>
      <diagonal/>
    </border>
    <border>
      <left style="thin">
        <color theme="8"/>
      </left>
      <right/>
      <top/>
      <bottom style="thin">
        <color theme="8"/>
      </bottom>
      <diagonal/>
    </border>
    <border>
      <left/>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right/>
      <top style="thin">
        <color theme="8"/>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top style="thin">
        <color theme="8"/>
      </top>
      <bottom/>
      <diagonal/>
    </border>
    <border>
      <left/>
      <right style="thin">
        <color auto="1"/>
      </right>
      <top style="thin">
        <color theme="8"/>
      </top>
      <bottom/>
      <diagonal/>
    </border>
    <border>
      <left style="thin">
        <color auto="1"/>
      </left>
      <right style="thin">
        <color auto="1"/>
      </right>
      <top style="thin">
        <color theme="8"/>
      </top>
      <bottom/>
      <diagonal/>
    </border>
    <border>
      <left style="thin">
        <color auto="1"/>
      </left>
      <right/>
      <top style="thin">
        <color auto="1"/>
      </top>
      <bottom/>
      <diagonal/>
    </border>
    <border>
      <left/>
      <right style="thin">
        <color auto="1"/>
      </right>
      <top style="thin">
        <color auto="1"/>
      </top>
      <bottom/>
      <diagonal/>
    </border>
  </borders>
  <cellStyleXfs count="10">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5" fillId="0" borderId="0" applyNumberFormat="0" applyFill="0" applyAlignment="0" applyProtection="0"/>
    <xf numFmtId="0" fontId="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6" borderId="0" applyBorder="0" applyProtection="0"/>
  </cellStyleXfs>
  <cellXfs count="76">
    <xf numFmtId="0" fontId="0" fillId="0" borderId="0" xfId="0"/>
    <xf numFmtId="0" fontId="2" fillId="0" borderId="0" xfId="1"/>
    <xf numFmtId="0" fontId="4" fillId="0" borderId="0" xfId="1" applyFont="1"/>
    <xf numFmtId="166" fontId="6" fillId="0" borderId="0" xfId="0" applyNumberFormat="1" applyFont="1" applyFill="1" applyBorder="1" applyAlignment="1">
      <alignment vertical="center" textRotation="90"/>
    </xf>
    <xf numFmtId="0" fontId="8" fillId="0" borderId="0" xfId="5"/>
    <xf numFmtId="0" fontId="7" fillId="0" borderId="0" xfId="1" applyFont="1" applyAlignment="1">
      <alignment horizontal="center"/>
    </xf>
    <xf numFmtId="0" fontId="7" fillId="0" borderId="0" xfId="1" applyFont="1" applyAlignment="1">
      <alignment horizontal="right"/>
    </xf>
    <xf numFmtId="166" fontId="0" fillId="0" borderId="0" xfId="0" applyNumberFormat="1"/>
    <xf numFmtId="0" fontId="12" fillId="4" borderId="8" xfId="1" applyFont="1" applyFill="1" applyBorder="1" applyAlignment="1">
      <alignment horizontal="center" vertical="top" wrapText="1"/>
    </xf>
    <xf numFmtId="0" fontId="12" fillId="4" borderId="8" xfId="3" applyFont="1" applyFill="1" applyBorder="1" applyAlignment="1">
      <alignment horizontal="center" vertical="top" wrapText="1"/>
    </xf>
    <xf numFmtId="0" fontId="12" fillId="0" borderId="8" xfId="1" applyFont="1" applyFill="1" applyBorder="1" applyAlignment="1">
      <alignment horizontal="center" vertical="top" wrapText="1"/>
    </xf>
    <xf numFmtId="0" fontId="12" fillId="0" borderId="8" xfId="3" applyFont="1" applyFill="1" applyBorder="1" applyAlignment="1">
      <alignment horizontal="center" vertical="top" wrapText="1"/>
    </xf>
    <xf numFmtId="0" fontId="11" fillId="0" borderId="2" xfId="2" applyFont="1" applyFill="1" applyBorder="1" applyAlignment="1">
      <alignment horizontal="center" vertical="center"/>
    </xf>
    <xf numFmtId="0" fontId="11" fillId="0" borderId="3" xfId="2" applyFont="1" applyFill="1" applyBorder="1" applyAlignment="1">
      <alignment horizontal="center" vertical="center"/>
    </xf>
    <xf numFmtId="0" fontId="11" fillId="0" borderId="4" xfId="2" applyFont="1" applyFill="1" applyBorder="1" applyAlignment="1">
      <alignment horizontal="center" vertical="center"/>
    </xf>
    <xf numFmtId="164" fontId="13" fillId="4" borderId="9" xfId="1" applyNumberFormat="1" applyFont="1" applyFill="1" applyBorder="1" applyAlignment="1">
      <alignment horizontal="left" vertical="top" wrapText="1"/>
    </xf>
    <xf numFmtId="164" fontId="13" fillId="0" borderId="9" xfId="1" applyNumberFormat="1" applyFont="1" applyFill="1" applyBorder="1" applyAlignment="1">
      <alignment horizontal="left" vertical="top" wrapText="1"/>
    </xf>
    <xf numFmtId="164" fontId="13" fillId="4" borderId="10" xfId="1" applyNumberFormat="1" applyFont="1" applyFill="1" applyBorder="1" applyAlignment="1">
      <alignment horizontal="left" vertical="top" wrapText="1"/>
    </xf>
    <xf numFmtId="164" fontId="13" fillId="0" borderId="10" xfId="1" applyNumberFormat="1" applyFont="1" applyFill="1" applyBorder="1" applyAlignment="1">
      <alignment horizontal="left" vertical="top" wrapText="1"/>
    </xf>
    <xf numFmtId="164" fontId="13" fillId="0" borderId="11" xfId="1" applyNumberFormat="1" applyFont="1" applyFill="1" applyBorder="1" applyAlignment="1">
      <alignment horizontal="left" vertical="top" wrapText="1"/>
    </xf>
    <xf numFmtId="0" fontId="16" fillId="0" borderId="0" xfId="1" applyFont="1"/>
    <xf numFmtId="0" fontId="17" fillId="0" borderId="0" xfId="0" applyFont="1"/>
    <xf numFmtId="0" fontId="16" fillId="0" borderId="0" xfId="1" applyFont="1" applyAlignment="1">
      <alignment horizontal="center"/>
    </xf>
    <xf numFmtId="0" fontId="17" fillId="0" borderId="0" xfId="0" applyFont="1" applyAlignment="1">
      <alignment vertical="center"/>
    </xf>
    <xf numFmtId="165" fontId="19" fillId="0" borderId="0" xfId="1" applyNumberFormat="1" applyFont="1" applyBorder="1" applyAlignment="1">
      <alignment horizontal="left" vertical="center"/>
    </xf>
    <xf numFmtId="0" fontId="16" fillId="0" borderId="0" xfId="1" applyFont="1" applyAlignment="1">
      <alignment vertical="center"/>
    </xf>
    <xf numFmtId="166" fontId="17" fillId="0" borderId="0" xfId="0" applyNumberFormat="1" applyFont="1" applyAlignment="1">
      <alignment vertical="center"/>
    </xf>
    <xf numFmtId="166" fontId="15" fillId="0" borderId="0" xfId="0" applyNumberFormat="1" applyFont="1" applyFill="1" applyBorder="1" applyAlignment="1">
      <alignment vertical="center" textRotation="90"/>
    </xf>
    <xf numFmtId="0" fontId="20" fillId="0" borderId="2" xfId="2" applyFont="1" applyFill="1" applyBorder="1" applyAlignment="1">
      <alignment horizontal="center" vertical="center"/>
    </xf>
    <xf numFmtId="0" fontId="20" fillId="0" borderId="3" xfId="2" applyFont="1" applyFill="1" applyBorder="1" applyAlignment="1">
      <alignment horizontal="center" vertical="center"/>
    </xf>
    <xf numFmtId="0" fontId="20" fillId="0" borderId="4" xfId="2" applyFont="1" applyFill="1" applyBorder="1" applyAlignment="1">
      <alignment horizontal="center" vertical="center"/>
    </xf>
    <xf numFmtId="1" fontId="17" fillId="5" borderId="14" xfId="1" applyNumberFormat="1" applyFont="1" applyFill="1" applyBorder="1" applyAlignment="1">
      <alignment horizontal="left" vertical="top" wrapText="1"/>
    </xf>
    <xf numFmtId="1" fontId="17" fillId="0" borderId="8" xfId="1" applyNumberFormat="1" applyFont="1" applyFill="1" applyBorder="1" applyAlignment="1">
      <alignment horizontal="left" vertical="top" wrapText="1"/>
    </xf>
    <xf numFmtId="1" fontId="17" fillId="0" borderId="8" xfId="3" applyNumberFormat="1" applyFont="1" applyFill="1" applyBorder="1" applyAlignment="1">
      <alignment horizontal="left" vertical="top" wrapText="1"/>
    </xf>
    <xf numFmtId="1" fontId="17" fillId="5" borderId="15" xfId="1" applyNumberFormat="1" applyFont="1" applyFill="1" applyBorder="1" applyAlignment="1">
      <alignment horizontal="left" vertical="top" wrapText="1"/>
    </xf>
    <xf numFmtId="1" fontId="17" fillId="5" borderId="10" xfId="1" applyNumberFormat="1" applyFont="1" applyFill="1" applyBorder="1" applyAlignment="1">
      <alignment horizontal="left" vertical="top" wrapText="1"/>
    </xf>
    <xf numFmtId="1" fontId="17" fillId="0" borderId="19" xfId="1" applyNumberFormat="1" applyFont="1" applyBorder="1" applyAlignment="1">
      <alignment horizontal="left" vertical="top" wrapText="1"/>
    </xf>
    <xf numFmtId="1" fontId="23" fillId="0" borderId="8" xfId="3" applyNumberFormat="1" applyFont="1" applyFill="1" applyBorder="1" applyAlignment="1">
      <alignment horizontal="left" vertical="top" wrapText="1"/>
    </xf>
    <xf numFmtId="1" fontId="20" fillId="0" borderId="8" xfId="1" applyNumberFormat="1" applyFont="1" applyFill="1" applyBorder="1" applyAlignment="1">
      <alignment horizontal="left" vertical="top" wrapText="1"/>
    </xf>
    <xf numFmtId="1" fontId="25" fillId="0" borderId="8" xfId="1" applyNumberFormat="1" applyFont="1" applyFill="1" applyBorder="1" applyAlignment="1">
      <alignment horizontal="left" vertical="top" wrapText="1"/>
    </xf>
    <xf numFmtId="0" fontId="24" fillId="0" borderId="20" xfId="0" applyNumberFormat="1" applyFont="1" applyBorder="1" applyAlignment="1">
      <alignment vertical="center" wrapText="1"/>
    </xf>
    <xf numFmtId="1" fontId="16" fillId="0" borderId="8" xfId="3" applyNumberFormat="1" applyFont="1" applyFill="1" applyBorder="1" applyAlignment="1">
      <alignment horizontal="left" vertical="top" wrapText="1"/>
    </xf>
    <xf numFmtId="0" fontId="0" fillId="0" borderId="18" xfId="0" applyBorder="1" applyAlignment="1">
      <alignment horizontal="left" vertical="top" wrapText="1"/>
    </xf>
    <xf numFmtId="0" fontId="0" fillId="0" borderId="25" xfId="0" applyBorder="1" applyAlignment="1">
      <alignment wrapText="1"/>
    </xf>
    <xf numFmtId="0" fontId="0" fillId="0" borderId="18" xfId="0" applyBorder="1" applyAlignment="1">
      <alignment wrapText="1"/>
    </xf>
    <xf numFmtId="1" fontId="17" fillId="5" borderId="21" xfId="1" applyNumberFormat="1" applyFont="1" applyFill="1" applyBorder="1" applyAlignment="1">
      <alignment horizontal="left" vertical="top" wrapText="1"/>
    </xf>
    <xf numFmtId="0" fontId="0" fillId="5" borderId="22" xfId="0" applyFill="1" applyBorder="1" applyAlignment="1">
      <alignment horizontal="left" vertical="top" wrapText="1"/>
    </xf>
    <xf numFmtId="0" fontId="0" fillId="5" borderId="26" xfId="0" applyFill="1" applyBorder="1" applyAlignment="1">
      <alignment horizontal="left" vertical="top" wrapText="1"/>
    </xf>
    <xf numFmtId="1" fontId="26" fillId="0" borderId="8" xfId="1" applyNumberFormat="1" applyFont="1" applyFill="1" applyBorder="1" applyAlignment="1">
      <alignment horizontal="left" vertical="top" wrapText="1"/>
    </xf>
    <xf numFmtId="1" fontId="27" fillId="0" borderId="8" xfId="1" applyNumberFormat="1" applyFont="1" applyFill="1" applyBorder="1" applyAlignment="1">
      <alignment horizontal="left" vertical="top" wrapText="1"/>
    </xf>
    <xf numFmtId="0" fontId="28" fillId="0" borderId="17" xfId="0" applyFont="1" applyBorder="1" applyAlignment="1">
      <alignment horizontal="left" vertical="top" wrapText="1"/>
    </xf>
    <xf numFmtId="0" fontId="28" fillId="0" borderId="20" xfId="0" applyFont="1" applyBorder="1" applyAlignment="1">
      <alignment horizontal="left" vertical="top" wrapText="1"/>
    </xf>
    <xf numFmtId="0" fontId="15" fillId="0" borderId="0" xfId="1" applyFont="1" applyAlignment="1">
      <alignment horizontal="center" vertical="center"/>
    </xf>
    <xf numFmtId="0" fontId="16" fillId="0" borderId="0" xfId="9" applyFont="1" applyFill="1" applyBorder="1" applyAlignment="1">
      <alignment horizontal="center" vertical="center"/>
    </xf>
    <xf numFmtId="165" fontId="18" fillId="0" borderId="13" xfId="1" applyNumberFormat="1" applyFont="1" applyBorder="1" applyAlignment="1">
      <alignment horizontal="center" vertical="center"/>
    </xf>
    <xf numFmtId="0" fontId="17" fillId="0" borderId="0" xfId="1" applyFont="1" applyAlignment="1"/>
    <xf numFmtId="0" fontId="17" fillId="0" borderId="0" xfId="1" applyFont="1" applyAlignment="1">
      <alignment horizontal="left" vertical="center"/>
    </xf>
    <xf numFmtId="0" fontId="17" fillId="0" borderId="0" xfId="0" applyFont="1" applyAlignment="1">
      <alignment horizontal="left" vertical="center"/>
    </xf>
    <xf numFmtId="1" fontId="16" fillId="0" borderId="24" xfId="1" applyNumberFormat="1" applyFont="1" applyFill="1" applyBorder="1" applyAlignment="1">
      <alignment horizontal="left" vertical="top" wrapText="1"/>
    </xf>
    <xf numFmtId="0" fontId="0" fillId="0" borderId="16" xfId="0" applyBorder="1" applyAlignment="1">
      <alignment wrapText="1"/>
    </xf>
    <xf numFmtId="0" fontId="0" fillId="0" borderId="25" xfId="0" applyBorder="1" applyAlignment="1">
      <alignment wrapText="1"/>
    </xf>
    <xf numFmtId="0" fontId="0" fillId="0" borderId="17" xfId="0" applyBorder="1" applyAlignment="1">
      <alignment wrapText="1"/>
    </xf>
    <xf numFmtId="0" fontId="0" fillId="0" borderId="23" xfId="0" applyBorder="1" applyAlignment="1">
      <alignment wrapText="1"/>
    </xf>
    <xf numFmtId="0" fontId="0" fillId="0" borderId="18" xfId="0" applyBorder="1" applyAlignment="1">
      <alignment wrapText="1"/>
    </xf>
    <xf numFmtId="165" fontId="10" fillId="0" borderId="0" xfId="1" applyNumberFormat="1" applyFont="1" applyBorder="1" applyAlignment="1">
      <alignment horizontal="left" vertical="center"/>
    </xf>
    <xf numFmtId="164" fontId="11" fillId="0" borderId="5" xfId="2" applyNumberFormat="1" applyFont="1" applyFill="1" applyBorder="1" applyAlignment="1">
      <alignment horizontal="left" vertical="center" wrapText="1"/>
    </xf>
    <xf numFmtId="0" fontId="9" fillId="0" borderId="12" xfId="2"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7" xfId="2" applyFont="1" applyFill="1" applyBorder="1" applyAlignment="1">
      <alignment horizontal="left" vertical="top" wrapText="1"/>
    </xf>
    <xf numFmtId="0" fontId="0" fillId="0" borderId="26" xfId="0" applyBorder="1" applyAlignment="1">
      <alignment wrapText="1"/>
    </xf>
    <xf numFmtId="0" fontId="0" fillId="0" borderId="20" xfId="0" applyBorder="1" applyAlignment="1">
      <alignment wrapText="1"/>
    </xf>
    <xf numFmtId="1" fontId="16" fillId="0" borderId="27" xfId="1" applyNumberFormat="1" applyFont="1" applyBorder="1" applyAlignment="1">
      <alignment horizontal="left" vertical="top" wrapText="1"/>
    </xf>
    <xf numFmtId="0" fontId="29" fillId="0" borderId="28" xfId="0" applyFont="1" applyBorder="1" applyAlignment="1">
      <alignment wrapText="1"/>
    </xf>
    <xf numFmtId="0" fontId="29" fillId="0" borderId="17" xfId="0" applyFont="1" applyBorder="1" applyAlignment="1">
      <alignment wrapText="1"/>
    </xf>
    <xf numFmtId="0" fontId="29" fillId="0" borderId="18" xfId="0" applyFont="1" applyBorder="1" applyAlignment="1">
      <alignment wrapText="1"/>
    </xf>
    <xf numFmtId="1" fontId="30" fillId="0" borderId="24" xfId="1" applyNumberFormat="1" applyFont="1" applyFill="1" applyBorder="1" applyAlignment="1">
      <alignment horizontal="left" vertical="top" wrapText="1"/>
    </xf>
  </cellXfs>
  <cellStyles count="10">
    <cellStyle name="40% - Accent1 2" xfId="3"/>
    <cellStyle name="Accent1 2" xfId="2"/>
    <cellStyle name="Followed Hyperlink" xfId="6" builtinId="9" hidden="1"/>
    <cellStyle name="Followed Hyperlink" xfId="7" builtinId="9" hidden="1"/>
    <cellStyle name="Followed Hyperlink" xfId="8" builtinId="9" hidden="1"/>
    <cellStyle name="Heading 1 2" xfId="4"/>
    <cellStyle name="Hyperlink" xfId="5" builtinId="8"/>
    <cellStyle name="Normal" xfId="0" builtinId="0" customBuiltin="1"/>
    <cellStyle name="Normal 2" xfId="1"/>
    <cellStyle name="TableStyleLight1" xfId="9"/>
  </cellStyles>
  <dxfs count="11">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Medium4">
    <tableStyle name="TableStyleLight7 2" pivot="0" count="7">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TableStyleLight9 2" pivot="0" count="4">
      <tableStyleElement type="wholeTable" dxfId="3"/>
      <tableStyleElement type="headerRow" dxfId="2"/>
      <tableStyleElement type="totalRow" dxfId="1"/>
      <tableStyleElement type="firstColumn" dxfId="0"/>
    </tableStyle>
  </tableStyles>
  <colors>
    <mruColors>
      <color rgb="FFC17529"/>
      <color rgb="FFFDFDFD"/>
      <color rgb="FFA19574"/>
      <color rgb="FFEAE8EA"/>
      <color rgb="FFEAE8E0"/>
      <color rgb="FFA1A97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trlProps/ctrlProp1.xml><?xml version="1.0" encoding="utf-8"?>
<formControlPr xmlns="http://schemas.microsoft.com/office/spreadsheetml/2009/9/main" objectType="Spin" dx="16" fmlaLink="CalendarYear" max="2999" min="1900" page="10" val="2015"/>
</file>

<file path=xl/drawings/_rels/drawing1.xml.rels><?xml version="1.0" encoding="UTF-8" standalone="yes"?>
<Relationships xmlns="http://schemas.openxmlformats.org/package/2006/relationships"><Relationship Id="rId1" Type="http://schemas.openxmlformats.org/officeDocument/2006/relationships/image" Target="../media/image3.gif"/></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23.jpeg"/><Relationship Id="rId1" Type="http://schemas.openxmlformats.org/officeDocument/2006/relationships/image" Target="../media/image22.jpeg"/><Relationship Id="rId2"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25.jpeg"/><Relationship Id="rId1" Type="http://schemas.openxmlformats.org/officeDocument/2006/relationships/image" Target="../media/image24.jpeg"/><Relationship Id="rId2"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27.jpeg"/><Relationship Id="rId1" Type="http://schemas.openxmlformats.org/officeDocument/2006/relationships/image" Target="../media/image4.jpeg"/><Relationship Id="rId2"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7.jpeg"/><Relationship Id="rId1" Type="http://schemas.openxmlformats.org/officeDocument/2006/relationships/image" Target="../media/image4.jpeg"/><Relationship Id="rId2"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9.jpeg"/><Relationship Id="rId1" Type="http://schemas.openxmlformats.org/officeDocument/2006/relationships/image" Target="../media/image4.jpeg"/><Relationship Id="rId2"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11.jpeg"/><Relationship Id="rId1" Type="http://schemas.openxmlformats.org/officeDocument/2006/relationships/image" Target="../media/image4.jpeg"/><Relationship Id="rId2"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13.jpeg"/><Relationship Id="rId1" Type="http://schemas.openxmlformats.org/officeDocument/2006/relationships/image" Target="../media/image4.jpeg"/><Relationship Id="rId2"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15.jpeg"/><Relationship Id="rId1" Type="http://schemas.openxmlformats.org/officeDocument/2006/relationships/image" Target="../media/image4.jpeg"/><Relationship Id="rId2"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17.jpeg"/><Relationship Id="rId1" Type="http://schemas.openxmlformats.org/officeDocument/2006/relationships/image" Target="../media/image4.jpeg"/><Relationship Id="rId2"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19.jpeg"/><Relationship Id="rId1" Type="http://schemas.openxmlformats.org/officeDocument/2006/relationships/image" Target="../media/image18.jpeg"/><Relationship Id="rId2"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4" Type="http://schemas.openxmlformats.org/officeDocument/2006/relationships/image" Target="../media/image21.jpeg"/><Relationship Id="rId1" Type="http://schemas.openxmlformats.org/officeDocument/2006/relationships/image" Target="../media/image20.jpeg"/><Relationship Id="rId2"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1041400</xdr:colOff>
          <xdr:row>2</xdr:row>
          <xdr:rowOff>0</xdr:rowOff>
        </xdr:from>
        <xdr:to>
          <xdr:col>12</xdr:col>
          <xdr:colOff>152400</xdr:colOff>
          <xdr:row>2</xdr:row>
          <xdr:rowOff>279400</xdr:rowOff>
        </xdr:to>
        <xdr:sp macro="" textlink="">
          <xdr:nvSpPr>
            <xdr:cNvPr id="1026" name="Spinner 2" descr="Spinner control. Use spinner to change calendar year or type desired year in cell L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290760</xdr:colOff>
      <xdr:row>0</xdr:row>
      <xdr:rowOff>25000</xdr:rowOff>
    </xdr:from>
    <xdr:to>
      <xdr:col>1</xdr:col>
      <xdr:colOff>1003540</xdr:colOff>
      <xdr:row>2</xdr:row>
      <xdr:rowOff>287800</xdr:rowOff>
    </xdr:to>
    <xdr:pic>
      <xdr:nvPicPr>
        <xdr:cNvPr id="23" name="Picture 23"/>
        <xdr:cNvPicPr/>
      </xdr:nvPicPr>
      <xdr:blipFill>
        <a:blip xmlns:r="http://schemas.openxmlformats.org/officeDocument/2006/relationships" r:embed="rId1"/>
        <a:stretch>
          <a:fillRect/>
        </a:stretch>
      </xdr:blipFill>
      <xdr:spPr>
        <a:xfrm>
          <a:off x="575240" y="25000"/>
          <a:ext cx="712780" cy="1024800"/>
        </a:xfrm>
        <a:prstGeom prst="rect">
          <a:avLst/>
        </a:prstGeom>
        <a:ln w="9360">
          <a:noFill/>
        </a:ln>
      </xdr:spPr>
    </xdr:pic>
    <xdr:clientData/>
  </xdr:twoCellAnchor>
  <xdr:twoCellAnchor editAs="oneCell">
    <xdr:from>
      <xdr:col>7</xdr:col>
      <xdr:colOff>142240</xdr:colOff>
      <xdr:row>0</xdr:row>
      <xdr:rowOff>20320</xdr:rowOff>
    </xdr:from>
    <xdr:to>
      <xdr:col>7</xdr:col>
      <xdr:colOff>852480</xdr:colOff>
      <xdr:row>2</xdr:row>
      <xdr:rowOff>283120</xdr:rowOff>
    </xdr:to>
    <xdr:pic>
      <xdr:nvPicPr>
        <xdr:cNvPr id="24" name="Picture 23"/>
        <xdr:cNvPicPr/>
      </xdr:nvPicPr>
      <xdr:blipFill>
        <a:blip xmlns:r="http://schemas.openxmlformats.org/officeDocument/2006/relationships" r:embed="rId1"/>
        <a:stretch>
          <a:fillRect/>
        </a:stretch>
      </xdr:blipFill>
      <xdr:spPr>
        <a:xfrm>
          <a:off x="7741920" y="20320"/>
          <a:ext cx="710240" cy="1024800"/>
        </a:xfrm>
        <a:prstGeom prst="rect">
          <a:avLst/>
        </a:prstGeom>
        <a:ln w="9360">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336458</xdr:colOff>
      <xdr:row>2</xdr:row>
      <xdr:rowOff>403184</xdr:rowOff>
    </xdr:from>
    <xdr:to>
      <xdr:col>9</xdr:col>
      <xdr:colOff>1035035</xdr:colOff>
      <xdr:row>7</xdr:row>
      <xdr:rowOff>220679</xdr:rowOff>
    </xdr:to>
    <xdr:pic>
      <xdr:nvPicPr>
        <xdr:cNvPr id="2" name="Picture 1" descr="Caramelized sea scallops on a bed of wilted rainbow chard.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Bowl of fresh rainbow chard.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336458</xdr:colOff>
      <xdr:row>2</xdr:row>
      <xdr:rowOff>403184</xdr:rowOff>
    </xdr:from>
    <xdr:to>
      <xdr:col>9</xdr:col>
      <xdr:colOff>1035035</xdr:colOff>
      <xdr:row>7</xdr:row>
      <xdr:rowOff>220679</xdr:rowOff>
    </xdr:to>
    <xdr:pic>
      <xdr:nvPicPr>
        <xdr:cNvPr id="2" name="Picture 1" descr="Two bowls of carrot soup garnished with a swirl of yogurt and parsley flakes.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Bunch of fresh carrot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Platter of brownie parfaits topped with crumbled brownie.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528072"/>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Stack of fresh baked brownie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156957"/>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566184</xdr:colOff>
      <xdr:row>1</xdr:row>
      <xdr:rowOff>161445</xdr:rowOff>
    </xdr:from>
    <xdr:to>
      <xdr:col>7</xdr:col>
      <xdr:colOff>935576</xdr:colOff>
      <xdr:row>2</xdr:row>
      <xdr:rowOff>522597</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8829" y="360805"/>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Pot of stew with fresh vegetables and meat.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Fresh mushroom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566190</xdr:colOff>
      <xdr:row>1</xdr:row>
      <xdr:rowOff>161446</xdr:rowOff>
    </xdr:from>
    <xdr:to>
      <xdr:col>7</xdr:col>
      <xdr:colOff>935582</xdr:colOff>
      <xdr:row>2</xdr:row>
      <xdr:rowOff>522598</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8835" y="360806"/>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Fresh garden salad topped with sliced radishes and nuts.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Platter of fresh radishes.  To change this picture, right-click picture and then click Change Picture."/>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562110</xdr:colOff>
      <xdr:row>1</xdr:row>
      <xdr:rowOff>157161</xdr:rowOff>
    </xdr:from>
    <xdr:to>
      <xdr:col>7</xdr:col>
      <xdr:colOff>931502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4755" y="356521"/>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Stack of asparagus quiche cut into wedges.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Fresh asparagus stem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562110</xdr:colOff>
      <xdr:row>1</xdr:row>
      <xdr:rowOff>157161</xdr:rowOff>
    </xdr:from>
    <xdr:to>
      <xdr:col>7</xdr:col>
      <xdr:colOff>931502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4755" y="356521"/>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Bowl of fruit cocktail.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Fresh grapefruit wedge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Fresh garden salad with field greens.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Fresh vine ripened tomatoe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336458</xdr:colOff>
      <xdr:row>2</xdr:row>
      <xdr:rowOff>403184</xdr:rowOff>
    </xdr:from>
    <xdr:to>
      <xdr:col>9</xdr:col>
      <xdr:colOff>1035035</xdr:colOff>
      <xdr:row>7</xdr:row>
      <xdr:rowOff>220679</xdr:rowOff>
    </xdr:to>
    <xdr:pic>
      <xdr:nvPicPr>
        <xdr:cNvPr id="2" name="Picture 1" descr="Watermelon shaved ice topped with a lime wedge and parsley.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382222</xdr:rowOff>
    </xdr:from>
    <xdr:to>
      <xdr:col>9</xdr:col>
      <xdr:colOff>1035035</xdr:colOff>
      <xdr:row>11</xdr:row>
      <xdr:rowOff>598437</xdr:rowOff>
    </xdr:to>
    <xdr:pic>
      <xdr:nvPicPr>
        <xdr:cNvPr id="6" name="Picture 5" descr="Picnic table with a row of freshly cut watermelon wedge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106815"/>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336458</xdr:colOff>
      <xdr:row>2</xdr:row>
      <xdr:rowOff>403184</xdr:rowOff>
    </xdr:from>
    <xdr:to>
      <xdr:col>9</xdr:col>
      <xdr:colOff>1035035</xdr:colOff>
      <xdr:row>7</xdr:row>
      <xdr:rowOff>220679</xdr:rowOff>
    </xdr:to>
    <xdr:pic>
      <xdr:nvPicPr>
        <xdr:cNvPr id="2" name="Picture 1" descr="Grilled salmon and fresh vegetables on an oval plat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Bowl of fresh partially snapped green bean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336458</xdr:colOff>
      <xdr:row>2</xdr:row>
      <xdr:rowOff>403184</xdr:rowOff>
    </xdr:from>
    <xdr:to>
      <xdr:col>9</xdr:col>
      <xdr:colOff>1035035</xdr:colOff>
      <xdr:row>7</xdr:row>
      <xdr:rowOff>220679</xdr:rowOff>
    </xdr:to>
    <xdr:pic>
      <xdr:nvPicPr>
        <xdr:cNvPr id="2" name="Picture 1" descr="Plate of cooked apple slices in a spiral pattern. To change this picture, right-click picture and then click Change Pictur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9278" y="934812"/>
          <a:ext cx="1883664" cy="2010460"/>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editAs="oneCell">
    <xdr:from>
      <xdr:col>6</xdr:col>
      <xdr:colOff>566190</xdr:colOff>
      <xdr:row>1</xdr:row>
      <xdr:rowOff>157161</xdr:rowOff>
    </xdr:from>
    <xdr:to>
      <xdr:col>7</xdr:col>
      <xdr:colOff>935582</xdr:colOff>
      <xdr:row>2</xdr:row>
      <xdr:rowOff>518313</xdr:rowOff>
    </xdr:to>
    <xdr:pic>
      <xdr:nvPicPr>
        <xdr:cNvPr id="3" name="Picture 2" descr="Company logo placeholder. To change this picture, right-click picture and then click Change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8835" y="356521"/>
          <a:ext cx="1554480" cy="693420"/>
        </a:xfrm>
        <a:prstGeom prst="rect">
          <a:avLst/>
        </a:prstGeom>
      </xdr:spPr>
    </xdr:pic>
    <xdr:clientData/>
  </xdr:twoCellAnchor>
  <xdr:twoCellAnchor>
    <xdr:from>
      <xdr:col>8</xdr:col>
      <xdr:colOff>497240</xdr:colOff>
      <xdr:row>2</xdr:row>
      <xdr:rowOff>38100</xdr:rowOff>
    </xdr:from>
    <xdr:to>
      <xdr:col>9</xdr:col>
      <xdr:colOff>874253</xdr:colOff>
      <xdr:row>2</xdr:row>
      <xdr:rowOff>182880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569728"/>
          <a:ext cx="1562100" cy="144780"/>
        </a:xfrm>
        <a:prstGeom prst="rect">
          <a:avLst/>
        </a:prstGeom>
      </xdr:spPr>
    </xdr:pic>
    <xdr:clientData/>
  </xdr:twoCellAnchor>
  <xdr:twoCellAnchor>
    <xdr:from>
      <xdr:col>8</xdr:col>
      <xdr:colOff>497240</xdr:colOff>
      <xdr:row>18</xdr:row>
      <xdr:rowOff>40979</xdr:rowOff>
    </xdr:from>
    <xdr:to>
      <xdr:col>9</xdr:col>
      <xdr:colOff>874253</xdr:colOff>
      <xdr:row>18</xdr:row>
      <xdr:rowOff>185759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0060" y="7461619"/>
          <a:ext cx="1562100" cy="144780"/>
        </a:xfrm>
        <a:prstGeom prst="rect">
          <a:avLst/>
        </a:prstGeom>
      </xdr:spPr>
    </xdr:pic>
    <xdr:clientData/>
  </xdr:twoCellAnchor>
  <xdr:twoCellAnchor>
    <xdr:from>
      <xdr:col>8</xdr:col>
      <xdr:colOff>336458</xdr:colOff>
      <xdr:row>7</xdr:row>
      <xdr:rowOff>349805</xdr:rowOff>
    </xdr:from>
    <xdr:to>
      <xdr:col>9</xdr:col>
      <xdr:colOff>1035035</xdr:colOff>
      <xdr:row>11</xdr:row>
      <xdr:rowOff>566020</xdr:rowOff>
    </xdr:to>
    <xdr:pic>
      <xdr:nvPicPr>
        <xdr:cNvPr id="6" name="Picture 5" descr="Bowl of fresh apples. To change this picture, right-click picture and then click Change Picture."/>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09278" y="3074398"/>
          <a:ext cx="1883664" cy="2010459"/>
        </a:xfrm>
        <a:prstGeom prst="rect">
          <a:avLst/>
        </a:prstGeom>
        <a:solidFill>
          <a:srgbClr val="FFFFFF">
            <a:shade val="85000"/>
          </a:srgbClr>
        </a:solid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pic>
    <xdr:clientData/>
  </xdr:twoCellAnchor>
  <xdr:twoCellAnchor>
    <xdr:from>
      <xdr:col>8</xdr:col>
      <xdr:colOff>309026</xdr:colOff>
      <xdr:row>11</xdr:row>
      <xdr:rowOff>695146</xdr:rowOff>
    </xdr:from>
    <xdr:to>
      <xdr:col>9</xdr:col>
      <xdr:colOff>1062467</xdr:colOff>
      <xdr:row>17</xdr:row>
      <xdr:rowOff>61056</xdr:rowOff>
    </xdr:to>
    <xdr:sp macro="" textlink="">
      <xdr:nvSpPr>
        <xdr:cNvPr id="7" name="TextBox 6"/>
        <xdr:cNvSpPr txBox="1"/>
      </xdr:nvSpPr>
      <xdr:spPr>
        <a:xfrm>
          <a:off x="8781846" y="5213983"/>
          <a:ext cx="1938528" cy="2090503"/>
        </a:xfrm>
        <a:prstGeom prst="rect">
          <a:avLst/>
        </a:prstGeom>
        <a:noFill/>
        <a:ln w="38100" cap="sq">
          <a:solidFill>
            <a:schemeClr val="accent5">
              <a:lumMod val="20000"/>
              <a:lumOff val="80000"/>
            </a:schemeClr>
          </a:solidFill>
          <a:miter lim="800000"/>
        </a:ln>
        <a:effectLst/>
        <a:scene3d>
          <a:camera prst="orthographicFront"/>
          <a:lightRig rig="twoPt" dir="t">
            <a:rot lat="0" lon="0" rev="7200000"/>
          </a:lightRig>
        </a:scene3d>
        <a:sp3d>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lIns="182880" rIns="182880"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Your address here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City, State Zip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rgbClr val="A19574"/>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PHONE: 555.555.5555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A19574"/>
              </a:solidFill>
              <a:effectLst/>
              <a:uLnTx/>
              <a:uFillTx/>
              <a:latin typeface="+mn-lt"/>
              <a:ea typeface="+mn-ea"/>
              <a:cs typeface="+mn-cs"/>
            </a:rPr>
            <a:t>FAX: 555.555.5555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info@example.com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C17529"/>
              </a:solidFill>
              <a:effectLst/>
              <a:uLnTx/>
              <a:uFillTx/>
              <a:latin typeface="+mn-lt"/>
              <a:ea typeface="+mn-ea"/>
              <a:cs typeface="+mn-cs"/>
            </a:rPr>
            <a:t>www.example.com</a:t>
          </a:r>
        </a:p>
        <a:p>
          <a:endParaRPr lang="en-US" sz="1100"/>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s>
</file>

<file path=xl/theme/theme1.xml><?xml version="1.0" encoding="utf-8"?>
<a:theme xmlns:a="http://schemas.openxmlformats.org/drawingml/2006/main" name="Trek">
  <a:themeElements>
    <a:clrScheme name="Trek">
      <a:dk1>
        <a:sysClr val="windowText" lastClr="000000"/>
      </a:dk1>
      <a:lt1>
        <a:sysClr val="window" lastClr="FFFFFF"/>
      </a:lt1>
      <a:dk2>
        <a:srgbClr val="4E3B30"/>
      </a:dk2>
      <a:lt2>
        <a:srgbClr val="FBEEC9"/>
      </a:lt2>
      <a:accent1>
        <a:srgbClr val="F0A22E"/>
      </a:accent1>
      <a:accent2>
        <a:srgbClr val="A5644E"/>
      </a:accent2>
      <a:accent3>
        <a:srgbClr val="B58B80"/>
      </a:accent3>
      <a:accent4>
        <a:srgbClr val="C3986D"/>
      </a:accent4>
      <a:accent5>
        <a:srgbClr val="A19574"/>
      </a:accent5>
      <a:accent6>
        <a:srgbClr val="C17529"/>
      </a:accent6>
      <a:hlink>
        <a:srgbClr val="AD1F1F"/>
      </a:hlink>
      <a:folHlink>
        <a:srgbClr val="FFC42F"/>
      </a:folHlink>
    </a:clrScheme>
    <a:fontScheme name="Custom 1">
      <a:majorFont>
        <a:latin typeface="Georgia"/>
        <a:ea typeface=""/>
        <a:cs typeface=""/>
      </a:majorFont>
      <a:minorFont>
        <a:latin typeface="Cambria"/>
        <a:ea typeface=""/>
        <a:cs typeface=""/>
      </a:minorFont>
    </a:fontScheme>
    <a:fmtScheme name="Trek">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trlProp" Target="../ctrlProps/ctrlProp1.xml"/><Relationship Id="rId1" Type="http://schemas.openxmlformats.org/officeDocument/2006/relationships/customProperty" Target="../customProperty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4"/>
  <sheetViews>
    <sheetView showGridLines="0" tabSelected="1" zoomScale="150" zoomScaleNormal="140" zoomScalePageLayoutView="140" workbookViewId="0">
      <selection activeCell="B15" sqref="B15:C16"/>
    </sheetView>
  </sheetViews>
  <sheetFormatPr baseColWidth="10" defaultColWidth="6.7109375" defaultRowHeight="14" x14ac:dyDescent="0.15"/>
  <cols>
    <col min="1" max="1" width="3.140625" style="20" customWidth="1"/>
    <col min="2" max="9" width="13.7109375" style="20" customWidth="1"/>
    <col min="10" max="10" width="12.7109375" style="20" customWidth="1"/>
    <col min="11" max="11" width="2.140625" style="20" customWidth="1"/>
    <col min="12" max="12" width="11.7109375" style="20" customWidth="1"/>
    <col min="13" max="13" width="11.28515625" style="20" customWidth="1"/>
    <col min="14" max="16384" width="6.7109375" style="20"/>
  </cols>
  <sheetData>
    <row r="1" spans="1:18" ht="44" customHeight="1" x14ac:dyDescent="0.15">
      <c r="B1" s="52" t="s">
        <v>9</v>
      </c>
      <c r="C1" s="52"/>
      <c r="D1" s="52"/>
      <c r="E1" s="52"/>
      <c r="F1" s="52"/>
      <c r="G1" s="52"/>
      <c r="H1" s="52"/>
    </row>
    <row r="2" spans="1:18" ht="16" x14ac:dyDescent="0.2">
      <c r="A2" s="21"/>
      <c r="C2" s="53" t="s">
        <v>16</v>
      </c>
      <c r="D2" s="53"/>
      <c r="E2" s="53"/>
      <c r="F2" s="53"/>
      <c r="G2" s="53"/>
      <c r="L2" s="22"/>
    </row>
    <row r="3" spans="1:18" s="25" customFormat="1" ht="40" customHeight="1" x14ac:dyDescent="0.2">
      <c r="A3" s="23"/>
      <c r="B3" s="24"/>
      <c r="C3" s="24"/>
      <c r="D3" s="54">
        <v>43160</v>
      </c>
      <c r="E3" s="54"/>
      <c r="F3" s="54"/>
    </row>
    <row r="4" spans="1:18" s="23" customFormat="1" ht="29.25" customHeight="1" x14ac:dyDescent="0.2">
      <c r="B4" s="28" t="s">
        <v>10</v>
      </c>
      <c r="C4" s="29" t="s">
        <v>11</v>
      </c>
      <c r="D4" s="29" t="s">
        <v>12</v>
      </c>
      <c r="E4" s="29" t="s">
        <v>13</v>
      </c>
      <c r="F4" s="29" t="s">
        <v>14</v>
      </c>
      <c r="G4" s="29" t="s">
        <v>8</v>
      </c>
      <c r="H4" s="30" t="s">
        <v>15</v>
      </c>
      <c r="I4" s="25"/>
      <c r="J4" s="25"/>
      <c r="L4" s="25"/>
      <c r="M4" s="26"/>
      <c r="Q4" s="25"/>
      <c r="R4" s="25"/>
    </row>
    <row r="5" spans="1:18" s="21" customFormat="1" ht="15" customHeight="1" x14ac:dyDescent="0.2">
      <c r="B5" s="58" t="s">
        <v>22</v>
      </c>
      <c r="C5" s="59"/>
      <c r="D5" s="59"/>
      <c r="E5" s="60"/>
      <c r="F5" s="31">
        <v>1</v>
      </c>
      <c r="G5" s="31">
        <v>2</v>
      </c>
      <c r="H5" s="31">
        <v>3</v>
      </c>
      <c r="I5" s="27"/>
      <c r="K5" s="20"/>
      <c r="L5" s="20"/>
      <c r="M5" s="20"/>
      <c r="Q5" s="2"/>
      <c r="R5" s="20"/>
    </row>
    <row r="6" spans="1:18" s="2" customFormat="1" ht="55" customHeight="1" x14ac:dyDescent="0.2">
      <c r="A6" s="21"/>
      <c r="B6" s="61"/>
      <c r="C6" s="62"/>
      <c r="D6" s="62"/>
      <c r="E6" s="63"/>
      <c r="F6" s="32"/>
      <c r="G6" s="32" t="s">
        <v>23</v>
      </c>
      <c r="H6" s="33"/>
      <c r="I6" s="27"/>
    </row>
    <row r="7" spans="1:18" ht="15" customHeight="1" x14ac:dyDescent="0.2">
      <c r="A7" s="21"/>
      <c r="B7" s="31">
        <v>4</v>
      </c>
      <c r="C7" s="31">
        <v>5</v>
      </c>
      <c r="D7" s="31">
        <v>6</v>
      </c>
      <c r="E7" s="31">
        <v>7</v>
      </c>
      <c r="F7" s="31">
        <v>8</v>
      </c>
      <c r="G7" s="31">
        <v>9</v>
      </c>
      <c r="H7" s="31">
        <v>10</v>
      </c>
      <c r="I7" s="27"/>
    </row>
    <row r="8" spans="1:18" ht="55" customHeight="1" x14ac:dyDescent="0.2">
      <c r="A8" s="21"/>
      <c r="B8" s="32"/>
      <c r="C8" s="32"/>
      <c r="D8" s="32" t="s">
        <v>19</v>
      </c>
      <c r="E8" s="32" t="s">
        <v>17</v>
      </c>
      <c r="F8" s="32"/>
      <c r="G8" s="32"/>
      <c r="H8" s="41"/>
      <c r="I8" s="27"/>
    </row>
    <row r="9" spans="1:18" ht="15" customHeight="1" x14ac:dyDescent="0.2">
      <c r="A9" s="21"/>
      <c r="B9" s="34">
        <v>11</v>
      </c>
      <c r="C9" s="34">
        <v>12</v>
      </c>
      <c r="D9" s="34">
        <v>13</v>
      </c>
      <c r="E9" s="34">
        <v>14</v>
      </c>
      <c r="F9" s="34">
        <v>15</v>
      </c>
      <c r="G9" s="34">
        <v>16</v>
      </c>
      <c r="H9" s="34">
        <v>17</v>
      </c>
      <c r="I9" s="27"/>
    </row>
    <row r="10" spans="1:18" ht="50" customHeight="1" x14ac:dyDescent="0.2">
      <c r="A10" s="21"/>
      <c r="B10" s="32"/>
      <c r="C10" s="39"/>
      <c r="D10" s="32"/>
      <c r="E10" s="38"/>
      <c r="F10" s="38"/>
      <c r="G10" s="49" t="s">
        <v>20</v>
      </c>
      <c r="H10" s="33"/>
      <c r="I10" s="27"/>
    </row>
    <row r="11" spans="1:18" ht="15" customHeight="1" x14ac:dyDescent="0.2">
      <c r="A11" s="21"/>
      <c r="B11" s="34">
        <v>18</v>
      </c>
      <c r="C11" s="34">
        <v>19</v>
      </c>
      <c r="D11" s="34">
        <v>20</v>
      </c>
      <c r="E11" s="34">
        <v>21</v>
      </c>
      <c r="F11" s="34">
        <v>22</v>
      </c>
      <c r="G11" s="34">
        <v>23</v>
      </c>
      <c r="H11" s="34">
        <v>24</v>
      </c>
      <c r="I11" s="27"/>
    </row>
    <row r="12" spans="1:18" ht="55" customHeight="1" x14ac:dyDescent="0.2">
      <c r="A12" s="21"/>
      <c r="B12" s="32"/>
      <c r="C12" s="39"/>
      <c r="D12" s="32"/>
      <c r="E12" s="37"/>
      <c r="F12" s="48" t="s">
        <v>18</v>
      </c>
      <c r="G12" s="38"/>
      <c r="H12" s="33"/>
      <c r="I12" s="27"/>
    </row>
    <row r="13" spans="1:18" ht="15" customHeight="1" x14ac:dyDescent="0.2">
      <c r="A13" s="21"/>
      <c r="B13" s="35">
        <v>25</v>
      </c>
      <c r="C13" s="35">
        <v>26</v>
      </c>
      <c r="D13" s="35">
        <v>27</v>
      </c>
      <c r="E13" s="35">
        <v>28</v>
      </c>
      <c r="F13" s="45">
        <v>29</v>
      </c>
      <c r="G13" s="47">
        <v>30</v>
      </c>
      <c r="H13" s="46">
        <v>31</v>
      </c>
      <c r="I13" s="27"/>
    </row>
    <row r="14" spans="1:18" ht="55" customHeight="1" x14ac:dyDescent="0.2">
      <c r="A14" s="21"/>
      <c r="B14" s="32"/>
      <c r="C14" s="32"/>
      <c r="D14" s="32"/>
      <c r="E14" s="32"/>
      <c r="F14" s="50" t="s">
        <v>21</v>
      </c>
      <c r="G14" s="51" t="s">
        <v>21</v>
      </c>
      <c r="H14" s="42"/>
      <c r="I14" s="27"/>
    </row>
    <row r="15" spans="1:18" ht="15" customHeight="1" x14ac:dyDescent="0.2">
      <c r="A15" s="21"/>
      <c r="B15" s="75" t="s">
        <v>25</v>
      </c>
      <c r="C15" s="60"/>
      <c r="D15" s="69"/>
      <c r="E15" s="43"/>
      <c r="F15" s="36"/>
      <c r="G15" s="71" t="s">
        <v>24</v>
      </c>
      <c r="H15" s="72"/>
      <c r="I15" s="27"/>
    </row>
    <row r="16" spans="1:18" ht="55" customHeight="1" x14ac:dyDescent="0.2">
      <c r="A16" s="21"/>
      <c r="B16" s="61"/>
      <c r="C16" s="63"/>
      <c r="D16" s="70"/>
      <c r="E16" s="44"/>
      <c r="F16" s="40"/>
      <c r="G16" s="73"/>
      <c r="H16" s="74"/>
      <c r="I16" s="27"/>
    </row>
    <row r="17" spans="2:8" ht="16" x14ac:dyDescent="0.15">
      <c r="B17" s="56"/>
      <c r="C17" s="57"/>
      <c r="D17" s="57"/>
      <c r="E17" s="57"/>
      <c r="F17" s="57"/>
      <c r="G17" s="57"/>
      <c r="H17" s="57"/>
    </row>
    <row r="18" spans="2:8" ht="16" x14ac:dyDescent="0.15">
      <c r="B18" s="56"/>
      <c r="C18" s="56"/>
      <c r="D18" s="56"/>
      <c r="E18" s="56"/>
      <c r="F18" s="56"/>
      <c r="G18" s="56"/>
      <c r="H18" s="56"/>
    </row>
    <row r="19" spans="2:8" ht="16" x14ac:dyDescent="0.15">
      <c r="B19" s="56"/>
      <c r="C19" s="56"/>
      <c r="D19" s="56"/>
      <c r="E19" s="56"/>
      <c r="F19" s="56"/>
      <c r="G19" s="56"/>
      <c r="H19" s="56"/>
    </row>
    <row r="20" spans="2:8" ht="16" x14ac:dyDescent="0.15">
      <c r="B20" s="56"/>
      <c r="C20" s="56"/>
      <c r="D20" s="56"/>
      <c r="E20" s="56"/>
      <c r="F20" s="56"/>
      <c r="G20" s="56"/>
      <c r="H20" s="56"/>
    </row>
    <row r="21" spans="2:8" ht="16" x14ac:dyDescent="0.15">
      <c r="B21" s="56"/>
      <c r="C21" s="56"/>
      <c r="D21" s="56"/>
      <c r="E21" s="56"/>
      <c r="F21" s="56"/>
      <c r="G21" s="56"/>
      <c r="H21" s="56"/>
    </row>
    <row r="22" spans="2:8" ht="16" x14ac:dyDescent="0.15">
      <c r="B22" s="56"/>
      <c r="C22" s="56"/>
      <c r="D22" s="56"/>
      <c r="E22" s="56"/>
      <c r="F22" s="56"/>
      <c r="G22" s="56"/>
      <c r="H22" s="57"/>
    </row>
    <row r="23" spans="2:8" ht="16" x14ac:dyDescent="0.15">
      <c r="B23" s="56"/>
      <c r="C23" s="57"/>
      <c r="D23" s="57"/>
      <c r="E23" s="57"/>
      <c r="F23" s="57"/>
      <c r="G23" s="57"/>
      <c r="H23" s="57"/>
    </row>
    <row r="24" spans="2:8" ht="16" x14ac:dyDescent="0.2">
      <c r="B24" s="55"/>
      <c r="C24" s="55"/>
      <c r="D24" s="55"/>
      <c r="E24" s="55"/>
      <c r="F24" s="55"/>
      <c r="G24" s="55"/>
      <c r="H24" s="55"/>
    </row>
  </sheetData>
  <mergeCells count="14">
    <mergeCell ref="B1:H1"/>
    <mergeCell ref="C2:G2"/>
    <mergeCell ref="D3:F3"/>
    <mergeCell ref="B24:H24"/>
    <mergeCell ref="B23:H23"/>
    <mergeCell ref="B22:H22"/>
    <mergeCell ref="B20:H20"/>
    <mergeCell ref="B17:H17"/>
    <mergeCell ref="B21:H21"/>
    <mergeCell ref="B19:H19"/>
    <mergeCell ref="B18:H18"/>
    <mergeCell ref="B5:E6"/>
    <mergeCell ref="B15:C16"/>
    <mergeCell ref="G15:H16"/>
  </mergeCells>
  <phoneticPr fontId="14" type="noConversion"/>
  <printOptions horizontalCentered="1" verticalCentered="1"/>
  <pageMargins left="0.5" right="0.5" top="0.4" bottom="0.4" header="0" footer="0"/>
  <pageSetup orientation="landscape" horizontalDpi="0" verticalDpi="0"/>
  <headerFooter scaleWithDoc="0" alignWithMargins="0"/>
  <customProperties>
    <customPr name="SheetChanged" r:id="rId1"/>
  </customProperties>
  <drawing r:id="rId2"/>
  <legacyDrawing r:id="rId3"/>
  <mc:AlternateContent xmlns:mc="http://schemas.openxmlformats.org/markup-compatibility/2006">
    <mc:Choice Requires="x14">
      <controls>
        <mc:AlternateContent xmlns:mc="http://schemas.openxmlformats.org/markup-compatibility/2006">
          <mc:Choice Requires="x14">
            <control shapeId="1026" r:id="rId4" name="Spinner 2">
              <controlPr defaultSize="0" autoPict="0" altText="Spinner control. Use spinner to change calendar year or type desired year in cell L2">
                <anchor moveWithCells="1">
                  <from>
                    <xdr:col>11</xdr:col>
                    <xdr:colOff>1041400</xdr:colOff>
                    <xdr:row>2</xdr:row>
                    <xdr:rowOff>0</xdr:rowOff>
                  </from>
                  <to>
                    <xdr:col>12</xdr:col>
                    <xdr:colOff>152400</xdr:colOff>
                    <xdr:row>2</xdr:row>
                    <xdr:rowOff>279400</xdr:rowOff>
                  </to>
                </anchor>
              </controlPr>
            </control>
          </mc:Choice>
          <mc:Fallback/>
        </mc:AlternateContent>
      </controls>
    </mc:Choice>
    <mc:Fallback/>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UPPER(TEXT(DATE(CalendarYear,10,1),"mmmm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IF(DAY(OctSun1)=1,"",IF(AND(YEAR(OctSun1+1)=CalendarYear,MONTH(OctSun1+1)=10),OctSun1+1,""))</f>
        <v>#REF!</v>
      </c>
      <c r="C5" s="15" t="e">
        <f>IF(DAY(OctSun1)=1,"",IF(AND(YEAR(OctSun1+2)=CalendarYear,MONTH(OctSun1+2)=10),OctSun1+2,""))</f>
        <v>#REF!</v>
      </c>
      <c r="D5" s="15" t="e">
        <f>IF(DAY(OctSun1)=1,"",IF(AND(YEAR(OctSun1+3)=CalendarYear,MONTH(OctSun1+3)=10),OctSun1+3,""))</f>
        <v>#REF!</v>
      </c>
      <c r="E5" s="15" t="e">
        <f>IF(DAY(OctSun1)=1,"",IF(AND(YEAR(OctSun1+4)=CalendarYear,MONTH(OctSun1+4)=10),OctSun1+4,""))</f>
        <v>#REF!</v>
      </c>
      <c r="F5" s="15" t="e">
        <f>IF(DAY(OctSun1)=1,"",IF(AND(YEAR(OctSun1+5)=CalendarYear,MONTH(OctSun1+5)=10),OctSun1+5,""))</f>
        <v>#REF!</v>
      </c>
      <c r="G5" s="15" t="e">
        <f>IF(DAY(OctSun1)=1,"",IF(AND(YEAR(OctSun1+6)=CalendarYear,MONTH(OctSun1+6)=10),OctSun1+6,""))</f>
        <v>#REF!</v>
      </c>
      <c r="H5" s="15" t="e">
        <f>IF(DAY(OctSun1)=1,IF(AND(YEAR(OctSun1)=CalendarYear,MONTH(OctSun1)=10),OctSun1,""),IF(AND(YEAR(OctSun1+7)=CalendarYear,MONTH(OctSun1+7)=10),OctSun1+7,""))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IF(DAY(OctSun1)=1,IF(AND(YEAR(OctSun1+1)=CalendarYear,MONTH(OctSun1+1)=10),OctSun1+1,""),IF(AND(YEAR(OctSun1+8)=CalendarYear,MONTH(OctSun1+8)=10),OctSun1+8,""))</f>
        <v>#REF!</v>
      </c>
      <c r="C7" s="16" t="e">
        <f>IF(DAY(OctSun1)=1,IF(AND(YEAR(OctSun1+2)=CalendarYear,MONTH(OctSun1+2)=10),OctSun1+2,""),IF(AND(YEAR(OctSun1+9)=CalendarYear,MONTH(OctSun1+9)=10),OctSun1+9,""))</f>
        <v>#REF!</v>
      </c>
      <c r="D7" s="16" t="e">
        <f>IF(DAY(OctSun1)=1,IF(AND(YEAR(OctSun1+3)=CalendarYear,MONTH(OctSun1+3)=10),OctSun1+3,""),IF(AND(YEAR(OctSun1+10)=CalendarYear,MONTH(OctSun1+10)=10),OctSun1+10,""))</f>
        <v>#REF!</v>
      </c>
      <c r="E7" s="16" t="e">
        <f>IF(DAY(OctSun1)=1,IF(AND(YEAR(OctSun1+4)=CalendarYear,MONTH(OctSun1+4)=10),OctSun1+4,""),IF(AND(YEAR(OctSun1+11)=CalendarYear,MONTH(OctSun1+11)=10),OctSun1+11,""))</f>
        <v>#REF!</v>
      </c>
      <c r="F7" s="16" t="e">
        <f>IF(DAY(OctSun1)=1,IF(AND(YEAR(OctSun1+5)=CalendarYear,MONTH(OctSun1+5)=10),OctSun1+5,""),IF(AND(YEAR(OctSun1+12)=CalendarYear,MONTH(OctSun1+12)=10),OctSun1+12,""))</f>
        <v>#REF!</v>
      </c>
      <c r="G7" s="16" t="e">
        <f>IF(DAY(OctSun1)=1,IF(AND(YEAR(OctSun1+6)=CalendarYear,MONTH(OctSun1+6)=10),OctSun1+6,""),IF(AND(YEAR(OctSun1+13)=CalendarYear,MONTH(OctSun1+13)=10),OctSun1+13,""))</f>
        <v>#REF!</v>
      </c>
      <c r="H7" s="16" t="e">
        <f>IF(DAY(OctSun1)=1,IF(AND(YEAR(OctSun1+7)=CalendarYear,MONTH(OctSun1+7)=10),OctSun1+7,""),IF(AND(YEAR(OctSun1+14)=CalendarYear,MONTH(OctSun1+14)=10),OctSun1+14,""))</f>
        <v>#REF!</v>
      </c>
      <c r="I7" s="3"/>
    </row>
    <row r="8" spans="1:18" ht="55.5" customHeight="1" x14ac:dyDescent="0.2">
      <c r="A8"/>
      <c r="B8" s="10"/>
      <c r="C8" s="10"/>
      <c r="D8" s="10"/>
      <c r="E8" s="10"/>
      <c r="F8" s="10"/>
      <c r="G8" s="11"/>
      <c r="H8" s="11"/>
      <c r="I8" s="3"/>
    </row>
    <row r="9" spans="1:18" ht="15" customHeight="1" x14ac:dyDescent="0.2">
      <c r="A9"/>
      <c r="B9" s="17" t="e">
        <f>IF(DAY(OctSun1)=1,IF(AND(YEAR(OctSun1+8)=CalendarYear,MONTH(OctSun1+8)=10),OctSun1+8,""),IF(AND(YEAR(OctSun1+15)=CalendarYear,MONTH(OctSun1+15)=10),OctSun1+15,""))</f>
        <v>#REF!</v>
      </c>
      <c r="C9" s="17" t="e">
        <f>IF(DAY(OctSun1)=1,IF(AND(YEAR(OctSun1+9)=CalendarYear,MONTH(OctSun1+9)=10),OctSun1+9,""),IF(AND(YEAR(OctSun1+16)=CalendarYear,MONTH(OctSun1+16)=10),OctSun1+16,""))</f>
        <v>#REF!</v>
      </c>
      <c r="D9" s="17" t="e">
        <f>IF(DAY(OctSun1)=1,IF(AND(YEAR(OctSun1+10)=CalendarYear,MONTH(OctSun1+10)=10),OctSun1+10,""),IF(AND(YEAR(OctSun1+17)=CalendarYear,MONTH(OctSun1+17)=10),OctSun1+17,""))</f>
        <v>#REF!</v>
      </c>
      <c r="E9" s="17" t="e">
        <f>IF(DAY(OctSun1)=1,IF(AND(YEAR(OctSun1+11)=CalendarYear,MONTH(OctSun1+11)=10),OctSun1+11,""),IF(AND(YEAR(OctSun1+18)=CalendarYear,MONTH(OctSun1+18)=10),OctSun1+18,""))</f>
        <v>#REF!</v>
      </c>
      <c r="F9" s="17" t="e">
        <f>IF(DAY(OctSun1)=1,IF(AND(YEAR(OctSun1+12)=CalendarYear,MONTH(OctSun1+12)=10),OctSun1+12,""),IF(AND(YEAR(OctSun1+19)=CalendarYear,MONTH(OctSun1+19)=10),OctSun1+19,""))</f>
        <v>#REF!</v>
      </c>
      <c r="G9" s="17" t="e">
        <f>IF(DAY(OctSun1)=1,IF(AND(YEAR(OctSun1+13)=CalendarYear,MONTH(OctSun1+13)=10),OctSun1+13,""),IF(AND(YEAR(OctSun1+20)=CalendarYear,MONTH(OctSun1+20)=10),OctSun1+20,""))</f>
        <v>#REF!</v>
      </c>
      <c r="H9" s="17" t="e">
        <f>IF(DAY(OctSun1)=1,IF(AND(YEAR(OctSun1+14)=CalendarYear,MONTH(OctSun1+14)=10),OctSun1+14,""),IF(AND(YEAR(OctSun1+21)=CalendarYear,MONTH(OctSun1+21)=10),OctSun1+21,""))</f>
        <v>#REF!</v>
      </c>
      <c r="I9" s="3"/>
    </row>
    <row r="10" spans="1:18" ht="55.5" customHeight="1" x14ac:dyDescent="0.2">
      <c r="A10"/>
      <c r="B10" s="8"/>
      <c r="C10" s="8"/>
      <c r="D10" s="8"/>
      <c r="E10" s="8"/>
      <c r="F10" s="8"/>
      <c r="G10" s="9"/>
      <c r="H10" s="9"/>
      <c r="I10" s="3"/>
    </row>
    <row r="11" spans="1:18" ht="15" customHeight="1" x14ac:dyDescent="0.2">
      <c r="A11"/>
      <c r="B11" s="18" t="e">
        <f>IF(DAY(OctSun1)=1,IF(AND(YEAR(OctSun1+15)=CalendarYear,MONTH(OctSun1+15)=10),OctSun1+15,""),IF(AND(YEAR(OctSun1+22)=CalendarYear,MONTH(OctSun1+22)=10),OctSun1+22,""))</f>
        <v>#REF!</v>
      </c>
      <c r="C11" s="18" t="e">
        <f>IF(DAY(OctSun1)=1,IF(AND(YEAR(OctSun1+16)=CalendarYear,MONTH(OctSun1+16)=10),OctSun1+16,""),IF(AND(YEAR(OctSun1+23)=CalendarYear,MONTH(OctSun1+23)=10),OctSun1+23,""))</f>
        <v>#REF!</v>
      </c>
      <c r="D11" s="18" t="e">
        <f>IF(DAY(OctSun1)=1,IF(AND(YEAR(OctSun1+17)=CalendarYear,MONTH(OctSun1+17)=10),OctSun1+17,""),IF(AND(YEAR(OctSun1+24)=CalendarYear,MONTH(OctSun1+24)=10),OctSun1+24,""))</f>
        <v>#REF!</v>
      </c>
      <c r="E11" s="18" t="e">
        <f>IF(DAY(OctSun1)=1,IF(AND(YEAR(OctSun1+18)=CalendarYear,MONTH(OctSun1+18)=10),OctSun1+18,""),IF(AND(YEAR(OctSun1+25)=CalendarYear,MONTH(OctSun1+25)=10),OctSun1+25,""))</f>
        <v>#REF!</v>
      </c>
      <c r="F11" s="18" t="e">
        <f>IF(DAY(OctSun1)=1,IF(AND(YEAR(OctSun1+19)=CalendarYear,MONTH(OctSun1+19)=10),OctSun1+19,""),IF(AND(YEAR(OctSun1+26)=CalendarYear,MONTH(OctSun1+26)=10),OctSun1+26,""))</f>
        <v>#REF!</v>
      </c>
      <c r="G11" s="18" t="e">
        <f>IF(DAY(OctSun1)=1,IF(AND(YEAR(OctSun1+20)=CalendarYear,MONTH(OctSun1+20)=10),OctSun1+20,""),IF(AND(YEAR(OctSun1+27)=CalendarYear,MONTH(OctSun1+27)=10),OctSun1+27,""))</f>
        <v>#REF!</v>
      </c>
      <c r="H11" s="18" t="e">
        <f>IF(DAY(OctSun1)=1,IF(AND(YEAR(OctSun1+21)=CalendarYear,MONTH(OctSun1+21)=10),OctSun1+21,""),IF(AND(YEAR(OctSun1+28)=CalendarYear,MONTH(OctSun1+28)=10),OctSun1+28,""))</f>
        <v>#REF!</v>
      </c>
      <c r="I11" s="3"/>
    </row>
    <row r="12" spans="1:18" ht="55.5" customHeight="1" x14ac:dyDescent="0.2">
      <c r="A12"/>
      <c r="B12" s="10"/>
      <c r="C12" s="10"/>
      <c r="D12" s="10"/>
      <c r="E12" s="10"/>
      <c r="F12" s="10"/>
      <c r="G12" s="11"/>
      <c r="H12" s="11"/>
      <c r="I12" s="3"/>
    </row>
    <row r="13" spans="1:18" ht="15" customHeight="1" x14ac:dyDescent="0.2">
      <c r="A13"/>
      <c r="B13" s="17" t="e">
        <f>IF(DAY(OctSun1)=1,IF(AND(YEAR(OctSun1+22)=CalendarYear,MONTH(OctSun1+22)=10),OctSun1+22,""),IF(AND(YEAR(OctSun1+29)=CalendarYear,MONTH(OctSun1+29)=10),OctSun1+29,""))</f>
        <v>#REF!</v>
      </c>
      <c r="C13" s="17" t="e">
        <f>IF(DAY(OctSun1)=1,IF(AND(YEAR(OctSun1+23)=CalendarYear,MONTH(OctSun1+23)=10),OctSun1+23,""),IF(AND(YEAR(OctSun1+30)=CalendarYear,MONTH(OctSun1+30)=10),OctSun1+30,""))</f>
        <v>#REF!</v>
      </c>
      <c r="D13" s="17" t="e">
        <f>IF(DAY(OctSun1)=1,IF(AND(YEAR(OctSun1+24)=CalendarYear,MONTH(OctSun1+24)=10),OctSun1+24,""),IF(AND(YEAR(OctSun1+31)=CalendarYear,MONTH(OctSun1+31)=10),OctSun1+31,""))</f>
        <v>#REF!</v>
      </c>
      <c r="E13" s="17" t="e">
        <f>IF(DAY(OctSun1)=1,IF(AND(YEAR(OctSun1+25)=CalendarYear,MONTH(OctSun1+25)=10),OctSun1+25,""),IF(AND(YEAR(OctSun1+32)=CalendarYear,MONTH(OctSun1+32)=10),OctSun1+32,""))</f>
        <v>#REF!</v>
      </c>
      <c r="F13" s="17" t="e">
        <f>IF(DAY(OctSun1)=1,IF(AND(YEAR(OctSun1+26)=CalendarYear,MONTH(OctSun1+26)=10),OctSun1+26,""),IF(AND(YEAR(OctSun1+33)=CalendarYear,MONTH(OctSun1+33)=10),OctSun1+33,""))</f>
        <v>#REF!</v>
      </c>
      <c r="G13" s="17" t="e">
        <f>IF(DAY(OctSun1)=1,IF(AND(YEAR(OctSun1+27)=CalendarYear,MONTH(OctSun1+27)=10),OctSun1+27,""),IF(AND(YEAR(OctSun1+34)=CalendarYear,MONTH(OctSun1+34)=10),OctSun1+34,""))</f>
        <v>#REF!</v>
      </c>
      <c r="H13" s="17" t="e">
        <f>IF(DAY(OctSun1)=1,IF(AND(YEAR(OctSun1+28)=CalendarYear,MONTH(OctSun1+28)=10),OctSun1+28,""),IF(AND(YEAR(OctSun1+35)=CalendarYear,MONTH(OctSun1+35)=10),OctSun1+35,""))</f>
        <v>#REF!</v>
      </c>
      <c r="I13" s="3"/>
    </row>
    <row r="14" spans="1:18" ht="55.5" customHeight="1" x14ac:dyDescent="0.2">
      <c r="A14"/>
      <c r="B14" s="8"/>
      <c r="C14" s="8"/>
      <c r="D14" s="8"/>
      <c r="E14" s="8"/>
      <c r="F14" s="8"/>
      <c r="G14" s="9"/>
      <c r="H14" s="9"/>
      <c r="I14" s="3"/>
    </row>
    <row r="15" spans="1:18" ht="15" customHeight="1" x14ac:dyDescent="0.2">
      <c r="A15"/>
      <c r="B15" s="18" t="e">
        <f>IF(DAY(OctSun1)=1,IF(AND(YEAR(OctSun1+29)=CalendarYear,MONTH(OctSun1+29)=10),OctSun1+29,""),IF(AND(YEAR(OctSun1+36)=CalendarYear,MONTH(OctSun1+36)=10),OctSun1+36,""))</f>
        <v>#REF!</v>
      </c>
      <c r="C15" s="19" t="e">
        <f>IF(DAY(OctSun1)=1,IF(AND(YEAR(OctSun1+30)=CalendarYear,MONTH(OctSun1+30)=10),OctSun1+30,""),IF(AND(YEAR(OctSun1+37)=CalendarYear,MONTH(OctSun1+37)=10),OctSun1+37,""))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UPPER(TEXT(DATE(CalendarYear,11,1),"mmmm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IF(DAY(NovSun1)=1,"",IF(AND(YEAR(NovSun1+1)=CalendarYear,MONTH(NovSun1+1)=11),NovSun1+1,""))</f>
        <v>#REF!</v>
      </c>
      <c r="C5" s="15" t="e">
        <f>IF(DAY(NovSun1)=1,"",IF(AND(YEAR(NovSun1+2)=CalendarYear,MONTH(NovSun1+2)=11),NovSun1+2,""))</f>
        <v>#REF!</v>
      </c>
      <c r="D5" s="15" t="e">
        <f>IF(DAY(NovSun1)=1,"",IF(AND(YEAR(NovSun1+3)=CalendarYear,MONTH(NovSun1+3)=11),NovSun1+3,""))</f>
        <v>#REF!</v>
      </c>
      <c r="E5" s="15" t="e">
        <f>IF(DAY(NovSun1)=1,"",IF(AND(YEAR(NovSun1+4)=CalendarYear,MONTH(NovSun1+4)=11),NovSun1+4,""))</f>
        <v>#REF!</v>
      </c>
      <c r="F5" s="15" t="e">
        <f>IF(DAY(NovSun1)=1,"",IF(AND(YEAR(NovSun1+5)=CalendarYear,MONTH(NovSun1+5)=11),NovSun1+5,""))</f>
        <v>#REF!</v>
      </c>
      <c r="G5" s="15" t="e">
        <f>IF(DAY(NovSun1)=1,"",IF(AND(YEAR(NovSun1+6)=CalendarYear,MONTH(NovSun1+6)=11),NovSun1+6,""))</f>
        <v>#REF!</v>
      </c>
      <c r="H5" s="15" t="e">
        <f>IF(DAY(NovSun1)=1,IF(AND(YEAR(NovSun1)=CalendarYear,MONTH(NovSun1)=11),NovSun1,""),IF(AND(YEAR(NovSun1+7)=CalendarYear,MONTH(NovSun1+7)=11),NovSun1+7,""))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IF(DAY(NovSun1)=1,IF(AND(YEAR(NovSun1+1)=CalendarYear,MONTH(NovSun1+1)=11),NovSun1+1,""),IF(AND(YEAR(NovSun1+8)=CalendarYear,MONTH(NovSun1+8)=11),NovSun1+8,""))</f>
        <v>#REF!</v>
      </c>
      <c r="C7" s="16" t="e">
        <f>IF(DAY(NovSun1)=1,IF(AND(YEAR(NovSun1+2)=CalendarYear,MONTH(NovSun1+2)=11),NovSun1+2,""),IF(AND(YEAR(NovSun1+9)=CalendarYear,MONTH(NovSun1+9)=11),NovSun1+9,""))</f>
        <v>#REF!</v>
      </c>
      <c r="D7" s="16" t="e">
        <f>IF(DAY(NovSun1)=1,IF(AND(YEAR(NovSun1+3)=CalendarYear,MONTH(NovSun1+3)=11),NovSun1+3,""),IF(AND(YEAR(NovSun1+10)=CalendarYear,MONTH(NovSun1+10)=11),NovSun1+10,""))</f>
        <v>#REF!</v>
      </c>
      <c r="E7" s="16" t="e">
        <f>IF(DAY(NovSun1)=1,IF(AND(YEAR(NovSun1+4)=CalendarYear,MONTH(NovSun1+4)=11),NovSun1+4,""),IF(AND(YEAR(NovSun1+11)=CalendarYear,MONTH(NovSun1+11)=11),NovSun1+11,""))</f>
        <v>#REF!</v>
      </c>
      <c r="F7" s="16" t="e">
        <f>IF(DAY(NovSun1)=1,IF(AND(YEAR(NovSun1+5)=CalendarYear,MONTH(NovSun1+5)=11),NovSun1+5,""),IF(AND(YEAR(NovSun1+12)=CalendarYear,MONTH(NovSun1+12)=11),NovSun1+12,""))</f>
        <v>#REF!</v>
      </c>
      <c r="G7" s="16" t="e">
        <f>IF(DAY(NovSun1)=1,IF(AND(YEAR(NovSun1+6)=CalendarYear,MONTH(NovSun1+6)=11),NovSun1+6,""),IF(AND(YEAR(NovSun1+13)=CalendarYear,MONTH(NovSun1+13)=11),NovSun1+13,""))</f>
        <v>#REF!</v>
      </c>
      <c r="H7" s="16" t="e">
        <f>IF(DAY(NovSun1)=1,IF(AND(YEAR(NovSun1+7)=CalendarYear,MONTH(NovSun1+7)=11),NovSun1+7,""),IF(AND(YEAR(NovSun1+14)=CalendarYear,MONTH(NovSun1+14)=11),NovSun1+14,""))</f>
        <v>#REF!</v>
      </c>
      <c r="I7" s="3"/>
    </row>
    <row r="8" spans="1:18" ht="55.5" customHeight="1" x14ac:dyDescent="0.2">
      <c r="A8"/>
      <c r="B8" s="10"/>
      <c r="C8" s="10"/>
      <c r="D8" s="10"/>
      <c r="E8" s="10"/>
      <c r="F8" s="10"/>
      <c r="G8" s="11"/>
      <c r="H8" s="11"/>
      <c r="I8" s="3"/>
    </row>
    <row r="9" spans="1:18" ht="15" customHeight="1" x14ac:dyDescent="0.2">
      <c r="A9"/>
      <c r="B9" s="17" t="e">
        <f>IF(DAY(NovSun1)=1,IF(AND(YEAR(NovSun1+8)=CalendarYear,MONTH(NovSun1+8)=11),NovSun1+8,""),IF(AND(YEAR(NovSun1+15)=CalendarYear,MONTH(NovSun1+15)=11),NovSun1+15,""))</f>
        <v>#REF!</v>
      </c>
      <c r="C9" s="17" t="e">
        <f>IF(DAY(NovSun1)=1,IF(AND(YEAR(NovSun1+9)=CalendarYear,MONTH(NovSun1+9)=11),NovSun1+9,""),IF(AND(YEAR(NovSun1+16)=CalendarYear,MONTH(NovSun1+16)=11),NovSun1+16,""))</f>
        <v>#REF!</v>
      </c>
      <c r="D9" s="17" t="e">
        <f>IF(DAY(NovSun1)=1,IF(AND(YEAR(NovSun1+10)=CalendarYear,MONTH(NovSun1+10)=11),NovSun1+10,""),IF(AND(YEAR(NovSun1+17)=CalendarYear,MONTH(NovSun1+17)=11),NovSun1+17,""))</f>
        <v>#REF!</v>
      </c>
      <c r="E9" s="17" t="e">
        <f>IF(DAY(NovSun1)=1,IF(AND(YEAR(NovSun1+11)=CalendarYear,MONTH(NovSun1+11)=11),NovSun1+11,""),IF(AND(YEAR(NovSun1+18)=CalendarYear,MONTH(NovSun1+18)=11),NovSun1+18,""))</f>
        <v>#REF!</v>
      </c>
      <c r="F9" s="17" t="e">
        <f>IF(DAY(NovSun1)=1,IF(AND(YEAR(NovSun1+12)=CalendarYear,MONTH(NovSun1+12)=11),NovSun1+12,""),IF(AND(YEAR(NovSun1+19)=CalendarYear,MONTH(NovSun1+19)=11),NovSun1+19,""))</f>
        <v>#REF!</v>
      </c>
      <c r="G9" s="17" t="e">
        <f>IF(DAY(NovSun1)=1,IF(AND(YEAR(NovSun1+13)=CalendarYear,MONTH(NovSun1+13)=11),NovSun1+13,""),IF(AND(YEAR(NovSun1+20)=CalendarYear,MONTH(NovSun1+20)=11),NovSun1+20,""))</f>
        <v>#REF!</v>
      </c>
      <c r="H9" s="17" t="e">
        <f>IF(DAY(NovSun1)=1,IF(AND(YEAR(NovSun1+14)=CalendarYear,MONTH(NovSun1+14)=11),NovSun1+14,""),IF(AND(YEAR(NovSun1+21)=CalendarYear,MONTH(NovSun1+21)=11),NovSun1+21,""))</f>
        <v>#REF!</v>
      </c>
      <c r="I9" s="3"/>
    </row>
    <row r="10" spans="1:18" ht="55.5" customHeight="1" x14ac:dyDescent="0.2">
      <c r="A10"/>
      <c r="B10" s="8"/>
      <c r="C10" s="8"/>
      <c r="D10" s="8"/>
      <c r="E10" s="8"/>
      <c r="F10" s="8"/>
      <c r="G10" s="9"/>
      <c r="H10" s="9"/>
      <c r="I10" s="3"/>
    </row>
    <row r="11" spans="1:18" ht="15" customHeight="1" x14ac:dyDescent="0.2">
      <c r="A11"/>
      <c r="B11" s="18" t="e">
        <f>IF(DAY(NovSun1)=1,IF(AND(YEAR(NovSun1+15)=CalendarYear,MONTH(NovSun1+15)=11),NovSun1+15,""),IF(AND(YEAR(NovSun1+22)=CalendarYear,MONTH(NovSun1+22)=11),NovSun1+22,""))</f>
        <v>#REF!</v>
      </c>
      <c r="C11" s="18" t="e">
        <f>IF(DAY(NovSun1)=1,IF(AND(YEAR(NovSun1+16)=CalendarYear,MONTH(NovSun1+16)=11),NovSun1+16,""),IF(AND(YEAR(NovSun1+23)=CalendarYear,MONTH(NovSun1+23)=11),NovSun1+23,""))</f>
        <v>#REF!</v>
      </c>
      <c r="D11" s="18" t="e">
        <f>IF(DAY(NovSun1)=1,IF(AND(YEAR(NovSun1+17)=CalendarYear,MONTH(NovSun1+17)=11),NovSun1+17,""),IF(AND(YEAR(NovSun1+24)=CalendarYear,MONTH(NovSun1+24)=11),NovSun1+24,""))</f>
        <v>#REF!</v>
      </c>
      <c r="E11" s="18" t="e">
        <f>IF(DAY(NovSun1)=1,IF(AND(YEAR(NovSun1+18)=CalendarYear,MONTH(NovSun1+18)=11),NovSun1+18,""),IF(AND(YEAR(NovSun1+25)=CalendarYear,MONTH(NovSun1+25)=11),NovSun1+25,""))</f>
        <v>#REF!</v>
      </c>
      <c r="F11" s="18" t="e">
        <f>IF(DAY(NovSun1)=1,IF(AND(YEAR(NovSun1+19)=CalendarYear,MONTH(NovSun1+19)=11),NovSun1+19,""),IF(AND(YEAR(NovSun1+26)=CalendarYear,MONTH(NovSun1+26)=11),NovSun1+26,""))</f>
        <v>#REF!</v>
      </c>
      <c r="G11" s="18" t="e">
        <f>IF(DAY(NovSun1)=1,IF(AND(YEAR(NovSun1+20)=CalendarYear,MONTH(NovSun1+20)=11),NovSun1+20,""),IF(AND(YEAR(NovSun1+27)=CalendarYear,MONTH(NovSun1+27)=11),NovSun1+27,""))</f>
        <v>#REF!</v>
      </c>
      <c r="H11" s="18" t="e">
        <f>IF(DAY(NovSun1)=1,IF(AND(YEAR(NovSun1+21)=CalendarYear,MONTH(NovSun1+21)=11),NovSun1+21,""),IF(AND(YEAR(NovSun1+28)=CalendarYear,MONTH(NovSun1+28)=11),NovSun1+28,""))</f>
        <v>#REF!</v>
      </c>
      <c r="I11" s="3"/>
    </row>
    <row r="12" spans="1:18" ht="55.5" customHeight="1" x14ac:dyDescent="0.2">
      <c r="A12"/>
      <c r="B12" s="10"/>
      <c r="C12" s="10"/>
      <c r="D12" s="10"/>
      <c r="E12" s="10"/>
      <c r="F12" s="10"/>
      <c r="G12" s="11"/>
      <c r="H12" s="11"/>
      <c r="I12" s="3"/>
    </row>
    <row r="13" spans="1:18" ht="15" customHeight="1" x14ac:dyDescent="0.2">
      <c r="A13"/>
      <c r="B13" s="17" t="e">
        <f>IF(DAY(NovSun1)=1,IF(AND(YEAR(NovSun1+22)=CalendarYear,MONTH(NovSun1+22)=11),NovSun1+22,""),IF(AND(YEAR(NovSun1+29)=CalendarYear,MONTH(NovSun1+29)=11),NovSun1+29,""))</f>
        <v>#REF!</v>
      </c>
      <c r="C13" s="17" t="e">
        <f>IF(DAY(NovSun1)=1,IF(AND(YEAR(NovSun1+23)=CalendarYear,MONTH(NovSun1+23)=11),NovSun1+23,""),IF(AND(YEAR(NovSun1+30)=CalendarYear,MONTH(NovSun1+30)=11),NovSun1+30,""))</f>
        <v>#REF!</v>
      </c>
      <c r="D13" s="17" t="e">
        <f>IF(DAY(NovSun1)=1,IF(AND(YEAR(NovSun1+24)=CalendarYear,MONTH(NovSun1+24)=11),NovSun1+24,""),IF(AND(YEAR(NovSun1+31)=CalendarYear,MONTH(NovSun1+31)=11),NovSun1+31,""))</f>
        <v>#REF!</v>
      </c>
      <c r="E13" s="17" t="e">
        <f>IF(DAY(NovSun1)=1,IF(AND(YEAR(NovSun1+25)=CalendarYear,MONTH(NovSun1+25)=11),NovSun1+25,""),IF(AND(YEAR(NovSun1+32)=CalendarYear,MONTH(NovSun1+32)=11),NovSun1+32,""))</f>
        <v>#REF!</v>
      </c>
      <c r="F13" s="17" t="e">
        <f>IF(DAY(NovSun1)=1,IF(AND(YEAR(NovSun1+26)=CalendarYear,MONTH(NovSun1+26)=11),NovSun1+26,""),IF(AND(YEAR(NovSun1+33)=CalendarYear,MONTH(NovSun1+33)=11),NovSun1+33,""))</f>
        <v>#REF!</v>
      </c>
      <c r="G13" s="17" t="e">
        <f>IF(DAY(NovSun1)=1,IF(AND(YEAR(NovSun1+27)=CalendarYear,MONTH(NovSun1+27)=11),NovSun1+27,""),IF(AND(YEAR(NovSun1+34)=CalendarYear,MONTH(NovSun1+34)=11),NovSun1+34,""))</f>
        <v>#REF!</v>
      </c>
      <c r="H13" s="17" t="e">
        <f>IF(DAY(NovSun1)=1,IF(AND(YEAR(NovSun1+28)=CalendarYear,MONTH(NovSun1+28)=11),NovSun1+28,""),IF(AND(YEAR(NovSun1+35)=CalendarYear,MONTH(NovSun1+35)=11),NovSun1+35,""))</f>
        <v>#REF!</v>
      </c>
      <c r="I13" s="3"/>
    </row>
    <row r="14" spans="1:18" ht="55.5" customHeight="1" x14ac:dyDescent="0.2">
      <c r="A14"/>
      <c r="B14" s="8"/>
      <c r="C14" s="8"/>
      <c r="D14" s="8"/>
      <c r="E14" s="8"/>
      <c r="F14" s="8"/>
      <c r="G14" s="9"/>
      <c r="H14" s="9"/>
      <c r="I14" s="3"/>
    </row>
    <row r="15" spans="1:18" ht="15" customHeight="1" x14ac:dyDescent="0.2">
      <c r="A15"/>
      <c r="B15" s="18" t="e">
        <f>IF(DAY(NovSun1)=1,IF(AND(YEAR(NovSun1+29)=CalendarYear,MONTH(NovSun1+29)=11),NovSun1+29,""),IF(AND(YEAR(NovSun1+36)=CalendarYear,MONTH(NovSun1+36)=11),NovSun1+36,""))</f>
        <v>#REF!</v>
      </c>
      <c r="C15" s="19" t="e">
        <f>IF(DAY(NovSun1)=1,IF(AND(YEAR(NovSun1+30)=CalendarYear,MONTH(NovSun1+30)=11),NovSun1+30,""),IF(AND(YEAR(NovSun1+37)=CalendarYear,MONTH(NovSun1+37)=11),NovSun1+37,""))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UPPER(TEXT(DATE(CalendarYear,12,1),"mmmm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IF(DAY(DecSun1)=1,"",IF(AND(YEAR(DecSun1+1)=CalendarYear,MONTH(DecSun1+1)=12),DecSun1+1,""))</f>
        <v>#REF!</v>
      </c>
      <c r="C5" s="15" t="e">
        <f>IF(DAY(DecSun1)=1,"",IF(AND(YEAR(DecSun1+2)=CalendarYear,MONTH(DecSun1+2)=12),DecSun1+2,""))</f>
        <v>#REF!</v>
      </c>
      <c r="D5" s="15" t="e">
        <f>IF(DAY(DecSun1)=1,"",IF(AND(YEAR(DecSun1+3)=CalendarYear,MONTH(DecSun1+3)=12),DecSun1+3,""))</f>
        <v>#REF!</v>
      </c>
      <c r="E5" s="15" t="e">
        <f>IF(DAY(DecSun1)=1,"",IF(AND(YEAR(DecSun1+4)=CalendarYear,MONTH(DecSun1+4)=12),DecSun1+4,""))</f>
        <v>#REF!</v>
      </c>
      <c r="F5" s="15" t="e">
        <f>IF(DAY(DecSun1)=1,"",IF(AND(YEAR(DecSun1+5)=CalendarYear,MONTH(DecSun1+5)=12),DecSun1+5,""))</f>
        <v>#REF!</v>
      </c>
      <c r="G5" s="15" t="e">
        <f>IF(DAY(DecSun1)=1,"",IF(AND(YEAR(DecSun1+6)=CalendarYear,MONTH(DecSun1+6)=12),DecSun1+6,""))</f>
        <v>#REF!</v>
      </c>
      <c r="H5" s="15" t="e">
        <f>IF(DAY(DecSun1)=1,IF(AND(YEAR(DecSun1)=CalendarYear,MONTH(DecSun1)=12),DecSun1,""),IF(AND(YEAR(DecSun1+7)=CalendarYear,MONTH(DecSun1+7)=12),DecSun1+7,""))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IF(DAY(DecSun1)=1,IF(AND(YEAR(DecSun1+1)=CalendarYear,MONTH(DecSun1+1)=12),DecSun1+1,""),IF(AND(YEAR(DecSun1+8)=CalendarYear,MONTH(DecSun1+8)=12),DecSun1+8,""))</f>
        <v>#REF!</v>
      </c>
      <c r="C7" s="16" t="e">
        <f>IF(DAY(DecSun1)=1,IF(AND(YEAR(DecSun1+2)=CalendarYear,MONTH(DecSun1+2)=12),DecSun1+2,""),IF(AND(YEAR(DecSun1+9)=CalendarYear,MONTH(DecSun1+9)=12),DecSun1+9,""))</f>
        <v>#REF!</v>
      </c>
      <c r="D7" s="16" t="e">
        <f>IF(DAY(DecSun1)=1,IF(AND(YEAR(DecSun1+3)=CalendarYear,MONTH(DecSun1+3)=12),DecSun1+3,""),IF(AND(YEAR(DecSun1+10)=CalendarYear,MONTH(DecSun1+10)=12),DecSun1+10,""))</f>
        <v>#REF!</v>
      </c>
      <c r="E7" s="16" t="e">
        <f>IF(DAY(DecSun1)=1,IF(AND(YEAR(DecSun1+4)=CalendarYear,MONTH(DecSun1+4)=12),DecSun1+4,""),IF(AND(YEAR(DecSun1+11)=CalendarYear,MONTH(DecSun1+11)=12),DecSun1+11,""))</f>
        <v>#REF!</v>
      </c>
      <c r="F7" s="16" t="e">
        <f>IF(DAY(DecSun1)=1,IF(AND(YEAR(DecSun1+5)=CalendarYear,MONTH(DecSun1+5)=12),DecSun1+5,""),IF(AND(YEAR(DecSun1+12)=CalendarYear,MONTH(DecSun1+12)=12),DecSun1+12,""))</f>
        <v>#REF!</v>
      </c>
      <c r="G7" s="16" t="e">
        <f>IF(DAY(DecSun1)=1,IF(AND(YEAR(DecSun1+6)=CalendarYear,MONTH(DecSun1+6)=12),DecSun1+6,""),IF(AND(YEAR(DecSun1+13)=CalendarYear,MONTH(DecSun1+13)=12),DecSun1+13,""))</f>
        <v>#REF!</v>
      </c>
      <c r="H7" s="16" t="e">
        <f>IF(DAY(DecSun1)=1,IF(AND(YEAR(DecSun1+7)=CalendarYear,MONTH(DecSun1+7)=12),DecSun1+7,""),IF(AND(YEAR(DecSun1+14)=CalendarYear,MONTH(DecSun1+14)=12),DecSun1+14,""))</f>
        <v>#REF!</v>
      </c>
      <c r="I7" s="3"/>
    </row>
    <row r="8" spans="1:18" ht="55.5" customHeight="1" x14ac:dyDescent="0.2">
      <c r="A8"/>
      <c r="B8" s="10"/>
      <c r="C8" s="10"/>
      <c r="D8" s="10"/>
      <c r="E8" s="10"/>
      <c r="F8" s="10"/>
      <c r="G8" s="11"/>
      <c r="H8" s="11"/>
      <c r="I8" s="3"/>
    </row>
    <row r="9" spans="1:18" ht="15" customHeight="1" x14ac:dyDescent="0.2">
      <c r="A9"/>
      <c r="B9" s="17" t="e">
        <f>IF(DAY(DecSun1)=1,IF(AND(YEAR(DecSun1+8)=CalendarYear,MONTH(DecSun1+8)=12),DecSun1+8,""),IF(AND(YEAR(DecSun1+15)=CalendarYear,MONTH(DecSun1+15)=12),DecSun1+15,""))</f>
        <v>#REF!</v>
      </c>
      <c r="C9" s="17" t="e">
        <f>IF(DAY(DecSun1)=1,IF(AND(YEAR(DecSun1+9)=CalendarYear,MONTH(DecSun1+9)=12),DecSun1+9,""),IF(AND(YEAR(DecSun1+16)=CalendarYear,MONTH(DecSun1+16)=12),DecSun1+16,""))</f>
        <v>#REF!</v>
      </c>
      <c r="D9" s="17" t="e">
        <f>IF(DAY(DecSun1)=1,IF(AND(YEAR(DecSun1+10)=CalendarYear,MONTH(DecSun1+10)=12),DecSun1+10,""),IF(AND(YEAR(DecSun1+17)=CalendarYear,MONTH(DecSun1+17)=12),DecSun1+17,""))</f>
        <v>#REF!</v>
      </c>
      <c r="E9" s="17" t="e">
        <f>IF(DAY(DecSun1)=1,IF(AND(YEAR(DecSun1+11)=CalendarYear,MONTH(DecSun1+11)=12),DecSun1+11,""),IF(AND(YEAR(DecSun1+18)=CalendarYear,MONTH(DecSun1+18)=12),DecSun1+18,""))</f>
        <v>#REF!</v>
      </c>
      <c r="F9" s="17" t="e">
        <f>IF(DAY(DecSun1)=1,IF(AND(YEAR(DecSun1+12)=CalendarYear,MONTH(DecSun1+12)=12),DecSun1+12,""),IF(AND(YEAR(DecSun1+19)=CalendarYear,MONTH(DecSun1+19)=12),DecSun1+19,""))</f>
        <v>#REF!</v>
      </c>
      <c r="G9" s="17" t="e">
        <f>IF(DAY(DecSun1)=1,IF(AND(YEAR(DecSun1+13)=CalendarYear,MONTH(DecSun1+13)=12),DecSun1+13,""),IF(AND(YEAR(DecSun1+20)=CalendarYear,MONTH(DecSun1+20)=12),DecSun1+20,""))</f>
        <v>#REF!</v>
      </c>
      <c r="H9" s="17" t="e">
        <f>IF(DAY(DecSun1)=1,IF(AND(YEAR(DecSun1+14)=CalendarYear,MONTH(DecSun1+14)=12),DecSun1+14,""),IF(AND(YEAR(DecSun1+21)=CalendarYear,MONTH(DecSun1+21)=12),DecSun1+21,""))</f>
        <v>#REF!</v>
      </c>
      <c r="I9" s="3"/>
    </row>
    <row r="10" spans="1:18" ht="55.5" customHeight="1" x14ac:dyDescent="0.2">
      <c r="A10"/>
      <c r="B10" s="8"/>
      <c r="C10" s="8"/>
      <c r="D10" s="8"/>
      <c r="E10" s="8"/>
      <c r="F10" s="8"/>
      <c r="G10" s="9"/>
      <c r="H10" s="9"/>
      <c r="I10" s="3"/>
    </row>
    <row r="11" spans="1:18" ht="15" customHeight="1" x14ac:dyDescent="0.2">
      <c r="A11"/>
      <c r="B11" s="18" t="e">
        <f>IF(DAY(DecSun1)=1,IF(AND(YEAR(DecSun1+15)=CalendarYear,MONTH(DecSun1+15)=12),DecSun1+15,""),IF(AND(YEAR(DecSun1+22)=CalendarYear,MONTH(DecSun1+22)=12),DecSun1+22,""))</f>
        <v>#REF!</v>
      </c>
      <c r="C11" s="18" t="e">
        <f>IF(DAY(DecSun1)=1,IF(AND(YEAR(DecSun1+16)=CalendarYear,MONTH(DecSun1+16)=12),DecSun1+16,""),IF(AND(YEAR(DecSun1+23)=CalendarYear,MONTH(DecSun1+23)=12),DecSun1+23,""))</f>
        <v>#REF!</v>
      </c>
      <c r="D11" s="18" t="e">
        <f>IF(DAY(DecSun1)=1,IF(AND(YEAR(DecSun1+17)=CalendarYear,MONTH(DecSun1+17)=12),DecSun1+17,""),IF(AND(YEAR(DecSun1+24)=CalendarYear,MONTH(DecSun1+24)=12),DecSun1+24,""))</f>
        <v>#REF!</v>
      </c>
      <c r="E11" s="18" t="e">
        <f>IF(DAY(DecSun1)=1,IF(AND(YEAR(DecSun1+18)=CalendarYear,MONTH(DecSun1+18)=12),DecSun1+18,""),IF(AND(YEAR(DecSun1+25)=CalendarYear,MONTH(DecSun1+25)=12),DecSun1+25,""))</f>
        <v>#REF!</v>
      </c>
      <c r="F11" s="18" t="e">
        <f>IF(DAY(DecSun1)=1,IF(AND(YEAR(DecSun1+19)=CalendarYear,MONTH(DecSun1+19)=12),DecSun1+19,""),IF(AND(YEAR(DecSun1+26)=CalendarYear,MONTH(DecSun1+26)=12),DecSun1+26,""))</f>
        <v>#REF!</v>
      </c>
      <c r="G11" s="18" t="e">
        <f>IF(DAY(DecSun1)=1,IF(AND(YEAR(DecSun1+20)=CalendarYear,MONTH(DecSun1+20)=12),DecSun1+20,""),IF(AND(YEAR(DecSun1+27)=CalendarYear,MONTH(DecSun1+27)=12),DecSun1+27,""))</f>
        <v>#REF!</v>
      </c>
      <c r="H11" s="18" t="e">
        <f>IF(DAY(DecSun1)=1,IF(AND(YEAR(DecSun1+21)=CalendarYear,MONTH(DecSun1+21)=12),DecSun1+21,""),IF(AND(YEAR(DecSun1+28)=CalendarYear,MONTH(DecSun1+28)=12),DecSun1+28,""))</f>
        <v>#REF!</v>
      </c>
      <c r="I11" s="3"/>
    </row>
    <row r="12" spans="1:18" ht="55.5" customHeight="1" x14ac:dyDescent="0.2">
      <c r="A12"/>
      <c r="B12" s="10"/>
      <c r="C12" s="10"/>
      <c r="D12" s="10"/>
      <c r="E12" s="10"/>
      <c r="F12" s="10"/>
      <c r="G12" s="11"/>
      <c r="H12" s="11"/>
      <c r="I12" s="3"/>
    </row>
    <row r="13" spans="1:18" ht="15" customHeight="1" x14ac:dyDescent="0.2">
      <c r="A13"/>
      <c r="B13" s="17" t="e">
        <f>IF(DAY(DecSun1)=1,IF(AND(YEAR(DecSun1+22)=CalendarYear,MONTH(DecSun1+22)=12),DecSun1+22,""),IF(AND(YEAR(DecSun1+29)=CalendarYear,MONTH(DecSun1+29)=12),DecSun1+29,""))</f>
        <v>#REF!</v>
      </c>
      <c r="C13" s="17" t="e">
        <f>IF(DAY(DecSun1)=1,IF(AND(YEAR(DecSun1+23)=CalendarYear,MONTH(DecSun1+23)=12),DecSun1+23,""),IF(AND(YEAR(DecSun1+30)=CalendarYear,MONTH(DecSun1+30)=12),DecSun1+30,""))</f>
        <v>#REF!</v>
      </c>
      <c r="D13" s="17" t="e">
        <f>IF(DAY(DecSun1)=1,IF(AND(YEAR(DecSun1+24)=CalendarYear,MONTH(DecSun1+24)=12),DecSun1+24,""),IF(AND(YEAR(DecSun1+31)=CalendarYear,MONTH(DecSun1+31)=12),DecSun1+31,""))</f>
        <v>#REF!</v>
      </c>
      <c r="E13" s="17" t="e">
        <f>IF(DAY(DecSun1)=1,IF(AND(YEAR(DecSun1+25)=CalendarYear,MONTH(DecSun1+25)=12),DecSun1+25,""),IF(AND(YEAR(DecSun1+32)=CalendarYear,MONTH(DecSun1+32)=12),DecSun1+32,""))</f>
        <v>#REF!</v>
      </c>
      <c r="F13" s="17" t="e">
        <f>IF(DAY(DecSun1)=1,IF(AND(YEAR(DecSun1+26)=CalendarYear,MONTH(DecSun1+26)=12),DecSun1+26,""),IF(AND(YEAR(DecSun1+33)=CalendarYear,MONTH(DecSun1+33)=12),DecSun1+33,""))</f>
        <v>#REF!</v>
      </c>
      <c r="G13" s="17" t="e">
        <f>IF(DAY(DecSun1)=1,IF(AND(YEAR(DecSun1+27)=CalendarYear,MONTH(DecSun1+27)=12),DecSun1+27,""),IF(AND(YEAR(DecSun1+34)=CalendarYear,MONTH(DecSun1+34)=12),DecSun1+34,""))</f>
        <v>#REF!</v>
      </c>
      <c r="H13" s="17" t="e">
        <f>IF(DAY(DecSun1)=1,IF(AND(YEAR(DecSun1+28)=CalendarYear,MONTH(DecSun1+28)=12),DecSun1+28,""),IF(AND(YEAR(DecSun1+35)=CalendarYear,MONTH(DecSun1+35)=12),DecSun1+35,""))</f>
        <v>#REF!</v>
      </c>
      <c r="I13" s="3"/>
    </row>
    <row r="14" spans="1:18" ht="55.5" customHeight="1" x14ac:dyDescent="0.2">
      <c r="A14"/>
      <c r="B14" s="8"/>
      <c r="C14" s="8"/>
      <c r="D14" s="8"/>
      <c r="E14" s="8"/>
      <c r="F14" s="8"/>
      <c r="G14" s="9"/>
      <c r="H14" s="9"/>
      <c r="I14" s="3"/>
    </row>
    <row r="15" spans="1:18" ht="15" customHeight="1" x14ac:dyDescent="0.2">
      <c r="A15"/>
      <c r="B15" s="18" t="e">
        <f>IF(DAY(DecSun1)=1,IF(AND(YEAR(DecSun1+29)=CalendarYear,MONTH(DecSun1+29)=12),DecSun1+29,""),IF(AND(YEAR(DecSun1+36)=CalendarYear,MONTH(DecSun1+36)=12),DecSun1+36,""))</f>
        <v>#REF!</v>
      </c>
      <c r="C15" s="19" t="e">
        <f>IF(DAY(DecSun1)=1,IF(AND(YEAR(DecSun1+30)=CalendarYear,MONTH(DecSun1+30)=12),DecSun1+30,""),IF(AND(YEAR(DecSun1+37)=CalendarYear,MONTH(DecSun1+37)=12),DecSun1+37,""))</f>
        <v>#REF!</v>
      </c>
      <c r="D15" s="65" t="s">
        <v>7</v>
      </c>
      <c r="E15" s="65"/>
      <c r="F15" s="65"/>
      <c r="G15" s="65"/>
      <c r="H15" s="65"/>
      <c r="I15" s="3"/>
    </row>
    <row r="16" spans="1:18" ht="55.5" customHeight="1" x14ac:dyDescent="0.2">
      <c r="A16"/>
      <c r="B16" s="10"/>
      <c r="C16" s="10"/>
      <c r="D16" s="66"/>
      <c r="E16" s="67"/>
      <c r="F16" s="67"/>
      <c r="G16" s="67"/>
      <c r="H16" s="68"/>
      <c r="I16" s="3"/>
    </row>
    <row r="17" spans="3:5" ht="2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UPPER(TEXT(DATE(CalendarYear,2,1),"mmmm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IF(DAY(FebSun1)=1,"",IF(AND(YEAR(FebSun1+1)=CalendarYear,MONTH(FebSun1+1)=2),FebSun1+1,""))</f>
        <v>#REF!</v>
      </c>
      <c r="C5" s="15" t="e">
        <f>IF(DAY(FebSun1)=1,"",IF(AND(YEAR(FebSun1+2)=CalendarYear,MONTH(FebSun1+2)=2),FebSun1+2,""))</f>
        <v>#REF!</v>
      </c>
      <c r="D5" s="15" t="e">
        <f>IF(DAY(FebSun1)=1,"",IF(AND(YEAR(FebSun1+3)=CalendarYear,MONTH(FebSun1+3)=2),FebSun1+3,""))</f>
        <v>#REF!</v>
      </c>
      <c r="E5" s="15" t="e">
        <f>IF(DAY(FebSun1)=1,"",IF(AND(YEAR(FebSun1+4)=CalendarYear,MONTH(FebSun1+4)=2),FebSun1+4,""))</f>
        <v>#REF!</v>
      </c>
      <c r="F5" s="15" t="e">
        <f>IF(DAY(FebSun1)=1,"",IF(AND(YEAR(FebSun1+5)=CalendarYear,MONTH(FebSun1+5)=2),FebSun1+5,""))</f>
        <v>#REF!</v>
      </c>
      <c r="G5" s="15" t="e">
        <f>IF(DAY(FebSun1)=1,"",IF(AND(YEAR(FebSun1+6)=CalendarYear,MONTH(FebSun1+6)=2),FebSun1+6,""))</f>
        <v>#REF!</v>
      </c>
      <c r="H5" s="15" t="e">
        <f>IF(DAY(FebSun1)=1,IF(AND(YEAR(FebSun1)=CalendarYear,MONTH(FebSun1)=2),FebSun1,""),IF(AND(YEAR(FebSun1+7)=CalendarYear,MONTH(FebSun1+7)=2),FebSun1+7,""))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IF(DAY(FebSun1)=1,IF(AND(YEAR(FebSun1+1)=CalendarYear,MONTH(FebSun1+1)=2),FebSun1+1,""),IF(AND(YEAR(FebSun1+8)=CalendarYear,MONTH(FebSun1+8)=2),FebSun1+8,""))</f>
        <v>#REF!</v>
      </c>
      <c r="C7" s="16" t="e">
        <f>IF(DAY(FebSun1)=1,IF(AND(YEAR(FebSun1+2)=CalendarYear,MONTH(FebSun1+2)=2),FebSun1+2,""),IF(AND(YEAR(FebSun1+9)=CalendarYear,MONTH(FebSun1+9)=2),FebSun1+9,""))</f>
        <v>#REF!</v>
      </c>
      <c r="D7" s="16" t="e">
        <f>IF(DAY(FebSun1)=1,IF(AND(YEAR(FebSun1+3)=CalendarYear,MONTH(FebSun1+3)=2),FebSun1+3,""),IF(AND(YEAR(FebSun1+10)=CalendarYear,MONTH(FebSun1+10)=2),FebSun1+10,""))</f>
        <v>#REF!</v>
      </c>
      <c r="E7" s="16" t="e">
        <f>IF(DAY(FebSun1)=1,IF(AND(YEAR(FebSun1+4)=CalendarYear,MONTH(FebSun1+4)=2),FebSun1+4,""),IF(AND(YEAR(FebSun1+11)=CalendarYear,MONTH(FebSun1+11)=2),FebSun1+11,""))</f>
        <v>#REF!</v>
      </c>
      <c r="F7" s="16" t="e">
        <f>IF(DAY(FebSun1)=1,IF(AND(YEAR(FebSun1+5)=CalendarYear,MONTH(FebSun1+5)=2),FebSun1+5,""),IF(AND(YEAR(FebSun1+12)=CalendarYear,MONTH(FebSun1+12)=2),FebSun1+12,""))</f>
        <v>#REF!</v>
      </c>
      <c r="G7" s="16" t="e">
        <f>IF(DAY(FebSun1)=1,IF(AND(YEAR(FebSun1+6)=CalendarYear,MONTH(FebSun1+6)=2),FebSun1+6,""),IF(AND(YEAR(FebSun1+13)=CalendarYear,MONTH(FebSun1+13)=2),FebSun1+13,""))</f>
        <v>#REF!</v>
      </c>
      <c r="H7" s="16" t="e">
        <f>IF(DAY(FebSun1)=1,IF(AND(YEAR(FebSun1+7)=CalendarYear,MONTH(FebSun1+7)=2),FebSun1+7,""),IF(AND(YEAR(FebSun1+14)=CalendarYear,MONTH(FebSun1+14)=2),FebSun1+14,""))</f>
        <v>#REF!</v>
      </c>
      <c r="I7" s="3"/>
    </row>
    <row r="8" spans="1:18" ht="55.5" customHeight="1" x14ac:dyDescent="0.2">
      <c r="A8"/>
      <c r="B8" s="10"/>
      <c r="C8" s="10"/>
      <c r="D8" s="10"/>
      <c r="E8" s="10"/>
      <c r="F8" s="10"/>
      <c r="G8" s="11"/>
      <c r="H8" s="11"/>
      <c r="I8" s="3"/>
    </row>
    <row r="9" spans="1:18" ht="15" customHeight="1" x14ac:dyDescent="0.2">
      <c r="A9"/>
      <c r="B9" s="17" t="e">
        <f>IF(DAY(FebSun1)=1,IF(AND(YEAR(FebSun1+8)=CalendarYear,MONTH(FebSun1+8)=2),FebSun1+8,""),IF(AND(YEAR(FebSun1+15)=CalendarYear,MONTH(FebSun1+15)=2),FebSun1+15,""))</f>
        <v>#REF!</v>
      </c>
      <c r="C9" s="17" t="e">
        <f>IF(DAY(FebSun1)=1,IF(AND(YEAR(FebSun1+9)=CalendarYear,MONTH(FebSun1+9)=2),FebSun1+9,""),IF(AND(YEAR(FebSun1+16)=CalendarYear,MONTH(FebSun1+16)=2),FebSun1+16,""))</f>
        <v>#REF!</v>
      </c>
      <c r="D9" s="17" t="e">
        <f>IF(DAY(FebSun1)=1,IF(AND(YEAR(FebSun1+10)=CalendarYear,MONTH(FebSun1+10)=2),FebSun1+10,""),IF(AND(YEAR(FebSun1+17)=CalendarYear,MONTH(FebSun1+17)=2),FebSun1+17,""))</f>
        <v>#REF!</v>
      </c>
      <c r="E9" s="17" t="e">
        <f>IF(DAY(FebSun1)=1,IF(AND(YEAR(FebSun1+11)=CalendarYear,MONTH(FebSun1+11)=2),FebSun1+11,""),IF(AND(YEAR(FebSun1+18)=CalendarYear,MONTH(FebSun1+18)=2),FebSun1+18,""))</f>
        <v>#REF!</v>
      </c>
      <c r="F9" s="17" t="e">
        <f>IF(DAY(FebSun1)=1,IF(AND(YEAR(FebSun1+12)=CalendarYear,MONTH(FebSun1+12)=2),FebSun1+12,""),IF(AND(YEAR(FebSun1+19)=CalendarYear,MONTH(FebSun1+19)=2),FebSun1+19,""))</f>
        <v>#REF!</v>
      </c>
      <c r="G9" s="17" t="e">
        <f>IF(DAY(FebSun1)=1,IF(AND(YEAR(FebSun1+13)=CalendarYear,MONTH(FebSun1+13)=2),FebSun1+13,""),IF(AND(YEAR(FebSun1+20)=CalendarYear,MONTH(FebSun1+20)=2),FebSun1+20,""))</f>
        <v>#REF!</v>
      </c>
      <c r="H9" s="17" t="e">
        <f>IF(DAY(FebSun1)=1,IF(AND(YEAR(FebSun1+14)=CalendarYear,MONTH(FebSun1+14)=2),FebSun1+14,""),IF(AND(YEAR(FebSun1+21)=CalendarYear,MONTH(FebSun1+21)=2),FebSun1+21,""))</f>
        <v>#REF!</v>
      </c>
      <c r="I9" s="3"/>
    </row>
    <row r="10" spans="1:18" ht="55.5" customHeight="1" x14ac:dyDescent="0.2">
      <c r="A10"/>
      <c r="B10" s="8"/>
      <c r="C10" s="8"/>
      <c r="D10" s="8"/>
      <c r="E10" s="8"/>
      <c r="F10" s="8"/>
      <c r="G10" s="9"/>
      <c r="H10" s="9"/>
      <c r="I10" s="3"/>
    </row>
    <row r="11" spans="1:18" ht="15" customHeight="1" x14ac:dyDescent="0.2">
      <c r="A11"/>
      <c r="B11" s="18" t="e">
        <f>IF(DAY(FebSun1)=1,IF(AND(YEAR(FebSun1+15)=CalendarYear,MONTH(FebSun1+15)=2),FebSun1+15,""),IF(AND(YEAR(FebSun1+22)=CalendarYear,MONTH(FebSun1+22)=2),FebSun1+22,""))</f>
        <v>#REF!</v>
      </c>
      <c r="C11" s="18" t="e">
        <f>IF(DAY(FebSun1)=1,IF(AND(YEAR(FebSun1+16)=CalendarYear,MONTH(FebSun1+16)=2),FebSun1+16,""),IF(AND(YEAR(FebSun1+23)=CalendarYear,MONTH(FebSun1+23)=2),FebSun1+23,""))</f>
        <v>#REF!</v>
      </c>
      <c r="D11" s="18" t="e">
        <f>IF(DAY(FebSun1)=1,IF(AND(YEAR(FebSun1+17)=CalendarYear,MONTH(FebSun1+17)=2),FebSun1+17,""),IF(AND(YEAR(FebSun1+24)=CalendarYear,MONTH(FebSun1+24)=2),FebSun1+24,""))</f>
        <v>#REF!</v>
      </c>
      <c r="E11" s="18" t="e">
        <f>IF(DAY(FebSun1)=1,IF(AND(YEAR(FebSun1+18)=CalendarYear,MONTH(FebSun1+18)=2),FebSun1+18,""),IF(AND(YEAR(FebSun1+25)=CalendarYear,MONTH(FebSun1+25)=2),FebSun1+25,""))</f>
        <v>#REF!</v>
      </c>
      <c r="F11" s="18" t="e">
        <f>IF(DAY(FebSun1)=1,IF(AND(YEAR(FebSun1+19)=CalendarYear,MONTH(FebSun1+19)=2),FebSun1+19,""),IF(AND(YEAR(FebSun1+26)=CalendarYear,MONTH(FebSun1+26)=2),FebSun1+26,""))</f>
        <v>#REF!</v>
      </c>
      <c r="G11" s="18" t="e">
        <f>IF(DAY(FebSun1)=1,IF(AND(YEAR(FebSun1+20)=CalendarYear,MONTH(FebSun1+20)=2),FebSun1+20,""),IF(AND(YEAR(FebSun1+27)=CalendarYear,MONTH(FebSun1+27)=2),FebSun1+27,""))</f>
        <v>#REF!</v>
      </c>
      <c r="H11" s="18" t="e">
        <f>IF(DAY(FebSun1)=1,IF(AND(YEAR(FebSun1+21)=CalendarYear,MONTH(FebSun1+21)=2),FebSun1+21,""),IF(AND(YEAR(FebSun1+28)=CalendarYear,MONTH(FebSun1+28)=2),FebSun1+28,""))</f>
        <v>#REF!</v>
      </c>
      <c r="I11" s="3"/>
    </row>
    <row r="12" spans="1:18" ht="55.5" customHeight="1" x14ac:dyDescent="0.2">
      <c r="A12"/>
      <c r="B12" s="10"/>
      <c r="C12" s="10"/>
      <c r="D12" s="10"/>
      <c r="E12" s="10"/>
      <c r="F12" s="10"/>
      <c r="G12" s="11"/>
      <c r="H12" s="11"/>
      <c r="I12" s="3"/>
    </row>
    <row r="13" spans="1:18" ht="15" customHeight="1" x14ac:dyDescent="0.2">
      <c r="A13"/>
      <c r="B13" s="17" t="e">
        <f>IF(DAY(FebSun1)=1,IF(AND(YEAR(FebSun1+22)=CalendarYear,MONTH(FebSun1+22)=2),FebSun1+22,""),IF(AND(YEAR(FebSun1+29)=CalendarYear,MONTH(FebSun1+29)=2),FebSun1+29,""))</f>
        <v>#REF!</v>
      </c>
      <c r="C13" s="17" t="e">
        <f>IF(DAY(FebSun1)=1,IF(AND(YEAR(FebSun1+23)=CalendarYear,MONTH(FebSun1+23)=2),FebSun1+23,""),IF(AND(YEAR(FebSun1+30)=CalendarYear,MONTH(FebSun1+30)=2),FebSun1+30,""))</f>
        <v>#REF!</v>
      </c>
      <c r="D13" s="17" t="e">
        <f>IF(DAY(FebSun1)=1,IF(AND(YEAR(FebSun1+24)=CalendarYear,MONTH(FebSun1+24)=2),FebSun1+24,""),IF(AND(YEAR(FebSun1+31)=CalendarYear,MONTH(FebSun1+31)=2),FebSun1+31,""))</f>
        <v>#REF!</v>
      </c>
      <c r="E13" s="17" t="e">
        <f>IF(DAY(FebSun1)=1,IF(AND(YEAR(FebSun1+25)=CalendarYear,MONTH(FebSun1+25)=2),FebSun1+25,""),IF(AND(YEAR(FebSun1+32)=CalendarYear,MONTH(FebSun1+32)=2),FebSun1+32,""))</f>
        <v>#REF!</v>
      </c>
      <c r="F13" s="17" t="e">
        <f>IF(DAY(FebSun1)=1,IF(AND(YEAR(FebSun1+26)=CalendarYear,MONTH(FebSun1+26)=2),FebSun1+26,""),IF(AND(YEAR(FebSun1+33)=CalendarYear,MONTH(FebSun1+33)=2),FebSun1+33,""))</f>
        <v>#REF!</v>
      </c>
      <c r="G13" s="17" t="e">
        <f>IF(DAY(FebSun1)=1,IF(AND(YEAR(FebSun1+27)=CalendarYear,MONTH(FebSun1+27)=2),FebSun1+27,""),IF(AND(YEAR(FebSun1+34)=CalendarYear,MONTH(FebSun1+34)=2),FebSun1+34,""))</f>
        <v>#REF!</v>
      </c>
      <c r="H13" s="17" t="e">
        <f>IF(DAY(FebSun1)=1,IF(AND(YEAR(FebSun1+28)=CalendarYear,MONTH(FebSun1+28)=2),FebSun1+28,""),IF(AND(YEAR(FebSun1+35)=CalendarYear,MONTH(FebSun1+35)=2),FebSun1+35,""))</f>
        <v>#REF!</v>
      </c>
      <c r="I13" s="3"/>
    </row>
    <row r="14" spans="1:18" ht="55.5" customHeight="1" x14ac:dyDescent="0.2">
      <c r="A14"/>
      <c r="B14" s="8"/>
      <c r="C14" s="8"/>
      <c r="D14" s="8"/>
      <c r="E14" s="8"/>
      <c r="F14" s="8"/>
      <c r="G14" s="9"/>
      <c r="H14" s="9"/>
      <c r="I14" s="3"/>
    </row>
    <row r="15" spans="1:18" ht="15" customHeight="1" x14ac:dyDescent="0.2">
      <c r="A15"/>
      <c r="B15" s="18" t="e">
        <f>IF(DAY(FebSun1)=1,IF(AND(YEAR(FebSun1+29)=CalendarYear,MONTH(FebSun1+29)=2),FebSun1+29,""),IF(AND(YEAR(FebSun1+36)=CalendarYear,MONTH(FebSun1+36)=2),FebSun1+36,""))</f>
        <v>#REF!</v>
      </c>
      <c r="C15" s="19" t="e">
        <f>IF(DAY(FebSun1)=1,IF(AND(YEAR(FebSun1+30)=CalendarYear,MONTH(FebSun1+30)=2),FebSun1+30,""),IF(AND(YEAR(FebSun1+37)=CalendarYear,MONTH(FebSun1+37)=2),FebSun1+37,""))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UPPER(TEXT(DATE(CalendarYear,3,1),"mmmm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IF(DAY(MarSun1)=1,"",IF(AND(YEAR(MarSun1+1)=CalendarYear,MONTH(MarSun1+1)=3),MarSun1+1,""))</f>
        <v>#REF!</v>
      </c>
      <c r="C5" s="15" t="e">
        <f>IF(DAY(MarSun1)=1,"",IF(AND(YEAR(MarSun1+2)=CalendarYear,MONTH(MarSun1+2)=3),MarSun1+2,""))</f>
        <v>#REF!</v>
      </c>
      <c r="D5" s="15" t="e">
        <f>IF(DAY(MarSun1)=1,"",IF(AND(YEAR(MarSun1+3)=CalendarYear,MONTH(MarSun1+3)=3),MarSun1+3,""))</f>
        <v>#REF!</v>
      </c>
      <c r="E5" s="15" t="e">
        <f>IF(DAY(MarSun1)=1,"",IF(AND(YEAR(MarSun1+4)=CalendarYear,MONTH(MarSun1+4)=3),MarSun1+4,""))</f>
        <v>#REF!</v>
      </c>
      <c r="F5" s="15" t="e">
        <f>IF(DAY(MarSun1)=1,"",IF(AND(YEAR(MarSun1+5)=CalendarYear,MONTH(MarSun1+5)=3),MarSun1+5,""))</f>
        <v>#REF!</v>
      </c>
      <c r="G5" s="15" t="e">
        <f>IF(DAY(MarSun1)=1,"",IF(AND(YEAR(MarSun1+6)=CalendarYear,MONTH(MarSun1+6)=3),MarSun1+6,""))</f>
        <v>#REF!</v>
      </c>
      <c r="H5" s="15" t="e">
        <f>IF(DAY(MarSun1)=1,IF(AND(YEAR(MarSun1)=CalendarYear,MONTH(MarSun1)=3),MarSun1,""),IF(AND(YEAR(MarSun1+7)=CalendarYear,MONTH(MarSun1+7)=3),MarSun1+7,""))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IF(DAY(MarSun1)=1,IF(AND(YEAR(MarSun1+1)=CalendarYear,MONTH(MarSun1+1)=3),MarSun1+1,""),IF(AND(YEAR(MarSun1+8)=CalendarYear,MONTH(MarSun1+8)=3),MarSun1+8,""))</f>
        <v>#REF!</v>
      </c>
      <c r="C7" s="16" t="e">
        <f>IF(DAY(MarSun1)=1,IF(AND(YEAR(MarSun1+2)=CalendarYear,MONTH(MarSun1+2)=3),MarSun1+2,""),IF(AND(YEAR(MarSun1+9)=CalendarYear,MONTH(MarSun1+9)=3),MarSun1+9,""))</f>
        <v>#REF!</v>
      </c>
      <c r="D7" s="16" t="e">
        <f>IF(DAY(MarSun1)=1,IF(AND(YEAR(MarSun1+3)=CalendarYear,MONTH(MarSun1+3)=3),MarSun1+3,""),IF(AND(YEAR(MarSun1+10)=CalendarYear,MONTH(MarSun1+10)=3),MarSun1+10,""))</f>
        <v>#REF!</v>
      </c>
      <c r="E7" s="16" t="e">
        <f>IF(DAY(MarSun1)=1,IF(AND(YEAR(MarSun1+4)=CalendarYear,MONTH(MarSun1+4)=3),MarSun1+4,""),IF(AND(YEAR(MarSun1+11)=CalendarYear,MONTH(MarSun1+11)=3),MarSun1+11,""))</f>
        <v>#REF!</v>
      </c>
      <c r="F7" s="16" t="e">
        <f>IF(DAY(MarSun1)=1,IF(AND(YEAR(MarSun1+5)=CalendarYear,MONTH(MarSun1+5)=3),MarSun1+5,""),IF(AND(YEAR(MarSun1+12)=CalendarYear,MONTH(MarSun1+12)=3),MarSun1+12,""))</f>
        <v>#REF!</v>
      </c>
      <c r="G7" s="16" t="e">
        <f>IF(DAY(MarSun1)=1,IF(AND(YEAR(MarSun1+6)=CalendarYear,MONTH(MarSun1+6)=3),MarSun1+6,""),IF(AND(YEAR(MarSun1+13)=CalendarYear,MONTH(MarSun1+13)=3),MarSun1+13,""))</f>
        <v>#REF!</v>
      </c>
      <c r="H7" s="16" t="e">
        <f>IF(DAY(MarSun1)=1,IF(AND(YEAR(MarSun1+7)=CalendarYear,MONTH(MarSun1+7)=3),MarSun1+7,""),IF(AND(YEAR(MarSun1+14)=CalendarYear,MONTH(MarSun1+14)=3),MarSun1+14,""))</f>
        <v>#REF!</v>
      </c>
      <c r="I7" s="3"/>
    </row>
    <row r="8" spans="1:18" ht="55.5" customHeight="1" x14ac:dyDescent="0.2">
      <c r="A8"/>
      <c r="B8" s="10"/>
      <c r="C8" s="10"/>
      <c r="D8" s="10"/>
      <c r="E8" s="10"/>
      <c r="F8" s="10"/>
      <c r="G8" s="11"/>
      <c r="H8" s="11"/>
      <c r="I8" s="3"/>
    </row>
    <row r="9" spans="1:18" ht="15" customHeight="1" x14ac:dyDescent="0.2">
      <c r="A9"/>
      <c r="B9" s="17" t="e">
        <f>IF(DAY(MarSun1)=1,IF(AND(YEAR(MarSun1+8)=CalendarYear,MONTH(MarSun1+8)=3),MarSun1+8,""),IF(AND(YEAR(MarSun1+15)=CalendarYear,MONTH(MarSun1+15)=3),MarSun1+15,""))</f>
        <v>#REF!</v>
      </c>
      <c r="C9" s="17" t="e">
        <f>IF(DAY(MarSun1)=1,IF(AND(YEAR(MarSun1+9)=CalendarYear,MONTH(MarSun1+9)=3),MarSun1+9,""),IF(AND(YEAR(MarSun1+16)=CalendarYear,MONTH(MarSun1+16)=3),MarSun1+16,""))</f>
        <v>#REF!</v>
      </c>
      <c r="D9" s="17" t="e">
        <f>IF(DAY(MarSun1)=1,IF(AND(YEAR(MarSun1+10)=CalendarYear,MONTH(MarSun1+10)=3),MarSun1+10,""),IF(AND(YEAR(MarSun1+17)=CalendarYear,MONTH(MarSun1+17)=3),MarSun1+17,""))</f>
        <v>#REF!</v>
      </c>
      <c r="E9" s="17" t="e">
        <f>IF(DAY(MarSun1)=1,IF(AND(YEAR(MarSun1+11)=CalendarYear,MONTH(MarSun1+11)=3),MarSun1+11,""),IF(AND(YEAR(MarSun1+18)=CalendarYear,MONTH(MarSun1+18)=3),MarSun1+18,""))</f>
        <v>#REF!</v>
      </c>
      <c r="F9" s="17" t="e">
        <f>IF(DAY(MarSun1)=1,IF(AND(YEAR(MarSun1+12)=CalendarYear,MONTH(MarSun1+12)=3),MarSun1+12,""),IF(AND(YEAR(MarSun1+19)=CalendarYear,MONTH(MarSun1+19)=3),MarSun1+19,""))</f>
        <v>#REF!</v>
      </c>
      <c r="G9" s="17" t="e">
        <f>IF(DAY(MarSun1)=1,IF(AND(YEAR(MarSun1+13)=CalendarYear,MONTH(MarSun1+13)=3),MarSun1+13,""),IF(AND(YEAR(MarSun1+20)=CalendarYear,MONTH(MarSun1+20)=3),MarSun1+20,""))</f>
        <v>#REF!</v>
      </c>
      <c r="H9" s="17" t="e">
        <f>IF(DAY(MarSun1)=1,IF(AND(YEAR(MarSun1+14)=CalendarYear,MONTH(MarSun1+14)=3),MarSun1+14,""),IF(AND(YEAR(MarSun1+21)=CalendarYear,MONTH(MarSun1+21)=3),MarSun1+21,""))</f>
        <v>#REF!</v>
      </c>
      <c r="I9" s="3"/>
    </row>
    <row r="10" spans="1:18" ht="55.5" customHeight="1" x14ac:dyDescent="0.2">
      <c r="A10"/>
      <c r="B10" s="8"/>
      <c r="C10" s="8"/>
      <c r="D10" s="8"/>
      <c r="E10" s="8"/>
      <c r="F10" s="8"/>
      <c r="G10" s="9"/>
      <c r="H10" s="9"/>
      <c r="I10" s="3"/>
    </row>
    <row r="11" spans="1:18" ht="15" customHeight="1" x14ac:dyDescent="0.2">
      <c r="A11"/>
      <c r="B11" s="18" t="e">
        <f>IF(DAY(MarSun1)=1,IF(AND(YEAR(MarSun1+15)=CalendarYear,MONTH(MarSun1+15)=3),MarSun1+15,""),IF(AND(YEAR(MarSun1+22)=CalendarYear,MONTH(MarSun1+22)=3),MarSun1+22,""))</f>
        <v>#REF!</v>
      </c>
      <c r="C11" s="18" t="e">
        <f>IF(DAY(MarSun1)=1,IF(AND(YEAR(MarSun1+16)=CalendarYear,MONTH(MarSun1+16)=3),MarSun1+16,""),IF(AND(YEAR(MarSun1+23)=CalendarYear,MONTH(MarSun1+23)=3),MarSun1+23,""))</f>
        <v>#REF!</v>
      </c>
      <c r="D11" s="18" t="e">
        <f>IF(DAY(MarSun1)=1,IF(AND(YEAR(MarSun1+17)=CalendarYear,MONTH(MarSun1+17)=3),MarSun1+17,""),IF(AND(YEAR(MarSun1+24)=CalendarYear,MONTH(MarSun1+24)=3),MarSun1+24,""))</f>
        <v>#REF!</v>
      </c>
      <c r="E11" s="18" t="e">
        <f>IF(DAY(MarSun1)=1,IF(AND(YEAR(MarSun1+18)=CalendarYear,MONTH(MarSun1+18)=3),MarSun1+18,""),IF(AND(YEAR(MarSun1+25)=CalendarYear,MONTH(MarSun1+25)=3),MarSun1+25,""))</f>
        <v>#REF!</v>
      </c>
      <c r="F11" s="18" t="e">
        <f>IF(DAY(MarSun1)=1,IF(AND(YEAR(MarSun1+19)=CalendarYear,MONTH(MarSun1+19)=3),MarSun1+19,""),IF(AND(YEAR(MarSun1+26)=CalendarYear,MONTH(MarSun1+26)=3),MarSun1+26,""))</f>
        <v>#REF!</v>
      </c>
      <c r="G11" s="18" t="e">
        <f>IF(DAY(MarSun1)=1,IF(AND(YEAR(MarSun1+20)=CalendarYear,MONTH(MarSun1+20)=3),MarSun1+20,""),IF(AND(YEAR(MarSun1+27)=CalendarYear,MONTH(MarSun1+27)=3),MarSun1+27,""))</f>
        <v>#REF!</v>
      </c>
      <c r="H11" s="18" t="e">
        <f>IF(DAY(MarSun1)=1,IF(AND(YEAR(MarSun1+21)=CalendarYear,MONTH(MarSun1+21)=3),MarSun1+21,""),IF(AND(YEAR(MarSun1+28)=CalendarYear,MONTH(MarSun1+28)=3),MarSun1+28,""))</f>
        <v>#REF!</v>
      </c>
      <c r="I11" s="3"/>
    </row>
    <row r="12" spans="1:18" ht="55.5" customHeight="1" x14ac:dyDescent="0.2">
      <c r="A12"/>
      <c r="B12" s="10"/>
      <c r="C12" s="10"/>
      <c r="D12" s="10"/>
      <c r="E12" s="10"/>
      <c r="F12" s="10"/>
      <c r="G12" s="11"/>
      <c r="H12" s="11"/>
      <c r="I12" s="3"/>
    </row>
    <row r="13" spans="1:18" ht="15" customHeight="1" x14ac:dyDescent="0.2">
      <c r="A13"/>
      <c r="B13" s="17" t="e">
        <f>IF(DAY(MarSun1)=1,IF(AND(YEAR(MarSun1+22)=CalendarYear,MONTH(MarSun1+22)=3),MarSun1+22,""),IF(AND(YEAR(MarSun1+29)=CalendarYear,MONTH(MarSun1+29)=3),MarSun1+29,""))</f>
        <v>#REF!</v>
      </c>
      <c r="C13" s="17" t="e">
        <f>IF(DAY(MarSun1)=1,IF(AND(YEAR(MarSun1+23)=CalendarYear,MONTH(MarSun1+23)=3),MarSun1+23,""),IF(AND(YEAR(MarSun1+30)=CalendarYear,MONTH(MarSun1+30)=3),MarSun1+30,""))</f>
        <v>#REF!</v>
      </c>
      <c r="D13" s="17" t="e">
        <f>IF(DAY(MarSun1)=1,IF(AND(YEAR(MarSun1+24)=CalendarYear,MONTH(MarSun1+24)=3),MarSun1+24,""),IF(AND(YEAR(MarSun1+31)=CalendarYear,MONTH(MarSun1+31)=3),MarSun1+31,""))</f>
        <v>#REF!</v>
      </c>
      <c r="E13" s="17" t="e">
        <f>IF(DAY(MarSun1)=1,IF(AND(YEAR(MarSun1+25)=CalendarYear,MONTH(MarSun1+25)=3),MarSun1+25,""),IF(AND(YEAR(MarSun1+32)=CalendarYear,MONTH(MarSun1+32)=3),MarSun1+32,""))</f>
        <v>#REF!</v>
      </c>
      <c r="F13" s="17" t="e">
        <f>IF(DAY(MarSun1)=1,IF(AND(YEAR(MarSun1+26)=CalendarYear,MONTH(MarSun1+26)=3),MarSun1+26,""),IF(AND(YEAR(MarSun1+33)=CalendarYear,MONTH(MarSun1+33)=3),MarSun1+33,""))</f>
        <v>#REF!</v>
      </c>
      <c r="G13" s="17" t="e">
        <f>IF(DAY(MarSun1)=1,IF(AND(YEAR(MarSun1+27)=CalendarYear,MONTH(MarSun1+27)=3),MarSun1+27,""),IF(AND(YEAR(MarSun1+34)=CalendarYear,MONTH(MarSun1+34)=3),MarSun1+34,""))</f>
        <v>#REF!</v>
      </c>
      <c r="H13" s="17" t="e">
        <f>IF(DAY(MarSun1)=1,IF(AND(YEAR(MarSun1+28)=CalendarYear,MONTH(MarSun1+28)=3),MarSun1+28,""),IF(AND(YEAR(MarSun1+35)=CalendarYear,MONTH(MarSun1+35)=3),MarSun1+35,""))</f>
        <v>#REF!</v>
      </c>
      <c r="I13" s="3"/>
    </row>
    <row r="14" spans="1:18" ht="55.5" customHeight="1" x14ac:dyDescent="0.2">
      <c r="A14"/>
      <c r="B14" s="8"/>
      <c r="C14" s="8"/>
      <c r="D14" s="8"/>
      <c r="E14" s="8"/>
      <c r="F14" s="8"/>
      <c r="G14" s="9"/>
      <c r="H14" s="9"/>
      <c r="I14" s="3"/>
    </row>
    <row r="15" spans="1:18" ht="15" customHeight="1" x14ac:dyDescent="0.2">
      <c r="A15"/>
      <c r="B15" s="18" t="e">
        <f>IF(DAY(MarSun1)=1,IF(AND(YEAR(MarSun1+29)=CalendarYear,MONTH(MarSun1+29)=3),MarSun1+29,""),IF(AND(YEAR(MarSun1+36)=CalendarYear,MONTH(MarSun1+36)=3),MarSun1+36,""))</f>
        <v>#REF!</v>
      </c>
      <c r="C15" s="19" t="e">
        <f>IF(DAY(MarSun1)=1,IF(AND(YEAR(MarSun1+30)=CalendarYear,MONTH(MarSun1+30)=3),MarSun1+30,""),IF(AND(YEAR(MarSun1+37)=CalendarYear,MONTH(MarSun1+37)=3),MarSun1+37,""))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UPPER(TEXT(DATE(CalendarYear,4,1),"mmmm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IF(DAY(AprSun1)=1,"",IF(AND(YEAR(AprSun1+1)=CalendarYear,MONTH(AprSun1+1)=4),AprSun1+1,""))</f>
        <v>#REF!</v>
      </c>
      <c r="C5" s="15" t="e">
        <f>IF(DAY(AprSun1)=1,"",IF(AND(YEAR(AprSun1+2)=CalendarYear,MONTH(AprSun1+2)=4),AprSun1+2,""))</f>
        <v>#REF!</v>
      </c>
      <c r="D5" s="15" t="e">
        <f>IF(DAY(AprSun1)=1,"",IF(AND(YEAR(AprSun1+3)=CalendarYear,MONTH(AprSun1+3)=4),AprSun1+3,""))</f>
        <v>#REF!</v>
      </c>
      <c r="E5" s="15" t="e">
        <f>IF(DAY(AprSun1)=1,"",IF(AND(YEAR(AprSun1+4)=CalendarYear,MONTH(AprSun1+4)=4),AprSun1+4,""))</f>
        <v>#REF!</v>
      </c>
      <c r="F5" s="15" t="e">
        <f>IF(DAY(AprSun1)=1,"",IF(AND(YEAR(AprSun1+5)=CalendarYear,MONTH(AprSun1+5)=4),AprSun1+5,""))</f>
        <v>#REF!</v>
      </c>
      <c r="G5" s="15" t="e">
        <f>IF(DAY(AprSun1)=1,"",IF(AND(YEAR(AprSun1+6)=CalendarYear,MONTH(AprSun1+6)=4),AprSun1+6,""))</f>
        <v>#REF!</v>
      </c>
      <c r="H5" s="15" t="e">
        <f>IF(DAY(AprSun1)=1,IF(AND(YEAR(AprSun1)=CalendarYear,MONTH(AprSun1)=4),AprSun1,""),IF(AND(YEAR(AprSun1+7)=CalendarYear,MONTH(AprSun1+7)=4),AprSun1+7,""))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IF(DAY(AprSun1)=1,IF(AND(YEAR(AprSun1+1)=CalendarYear,MONTH(AprSun1+1)=4),AprSun1+1,""),IF(AND(YEAR(AprSun1+8)=CalendarYear,MONTH(AprSun1+8)=4),AprSun1+8,""))</f>
        <v>#REF!</v>
      </c>
      <c r="C7" s="16" t="e">
        <f>IF(DAY(AprSun1)=1,IF(AND(YEAR(AprSun1+2)=CalendarYear,MONTH(AprSun1+2)=4),AprSun1+2,""),IF(AND(YEAR(AprSun1+9)=CalendarYear,MONTH(AprSun1+9)=4),AprSun1+9,""))</f>
        <v>#REF!</v>
      </c>
      <c r="D7" s="16" t="e">
        <f>IF(DAY(AprSun1)=1,IF(AND(YEAR(AprSun1+3)=CalendarYear,MONTH(AprSun1+3)=4),AprSun1+3,""),IF(AND(YEAR(AprSun1+10)=CalendarYear,MONTH(AprSun1+10)=4),AprSun1+10,""))</f>
        <v>#REF!</v>
      </c>
      <c r="E7" s="16" t="e">
        <f>IF(DAY(AprSun1)=1,IF(AND(YEAR(AprSun1+4)=CalendarYear,MONTH(AprSun1+4)=4),AprSun1+4,""),IF(AND(YEAR(AprSun1+11)=CalendarYear,MONTH(AprSun1+11)=4),AprSun1+11,""))</f>
        <v>#REF!</v>
      </c>
      <c r="F7" s="16" t="e">
        <f>IF(DAY(AprSun1)=1,IF(AND(YEAR(AprSun1+5)=CalendarYear,MONTH(AprSun1+5)=4),AprSun1+5,""),IF(AND(YEAR(AprSun1+12)=CalendarYear,MONTH(AprSun1+12)=4),AprSun1+12,""))</f>
        <v>#REF!</v>
      </c>
      <c r="G7" s="16" t="e">
        <f>IF(DAY(AprSun1)=1,IF(AND(YEAR(AprSun1+6)=CalendarYear,MONTH(AprSun1+6)=4),AprSun1+6,""),IF(AND(YEAR(AprSun1+13)=CalendarYear,MONTH(AprSun1+13)=4),AprSun1+13,""))</f>
        <v>#REF!</v>
      </c>
      <c r="H7" s="16" t="e">
        <f>IF(DAY(AprSun1)=1,IF(AND(YEAR(AprSun1+7)=CalendarYear,MONTH(AprSun1+7)=4),AprSun1+7,""),IF(AND(YEAR(AprSun1+14)=CalendarYear,MONTH(AprSun1+14)=4),AprSun1+14,""))</f>
        <v>#REF!</v>
      </c>
      <c r="I7" s="3"/>
    </row>
    <row r="8" spans="1:18" ht="55.5" customHeight="1" x14ac:dyDescent="0.2">
      <c r="A8"/>
      <c r="B8" s="10"/>
      <c r="C8" s="10"/>
      <c r="D8" s="10"/>
      <c r="E8" s="10"/>
      <c r="F8" s="10"/>
      <c r="G8" s="11"/>
      <c r="H8" s="11"/>
      <c r="I8" s="3"/>
    </row>
    <row r="9" spans="1:18" ht="15" customHeight="1" x14ac:dyDescent="0.2">
      <c r="A9"/>
      <c r="B9" s="17" t="e">
        <f>IF(DAY(AprSun1)=1,IF(AND(YEAR(AprSun1+8)=CalendarYear,MONTH(AprSun1+8)=4),AprSun1+8,""),IF(AND(YEAR(AprSun1+15)=CalendarYear,MONTH(AprSun1+15)=4),AprSun1+15,""))</f>
        <v>#REF!</v>
      </c>
      <c r="C9" s="17" t="e">
        <f>IF(DAY(AprSun1)=1,IF(AND(YEAR(AprSun1+9)=CalendarYear,MONTH(AprSun1+9)=4),AprSun1+9,""),IF(AND(YEAR(AprSun1+16)=CalendarYear,MONTH(AprSun1+16)=4),AprSun1+16,""))</f>
        <v>#REF!</v>
      </c>
      <c r="D9" s="17" t="e">
        <f>IF(DAY(AprSun1)=1,IF(AND(YEAR(AprSun1+10)=CalendarYear,MONTH(AprSun1+10)=4),AprSun1+10,""),IF(AND(YEAR(AprSun1+17)=CalendarYear,MONTH(AprSun1+17)=4),AprSun1+17,""))</f>
        <v>#REF!</v>
      </c>
      <c r="E9" s="17" t="e">
        <f>IF(DAY(AprSun1)=1,IF(AND(YEAR(AprSun1+11)=CalendarYear,MONTH(AprSun1+11)=4),AprSun1+11,""),IF(AND(YEAR(AprSun1+18)=CalendarYear,MONTH(AprSun1+18)=4),AprSun1+18,""))</f>
        <v>#REF!</v>
      </c>
      <c r="F9" s="17" t="e">
        <f>IF(DAY(AprSun1)=1,IF(AND(YEAR(AprSun1+12)=CalendarYear,MONTH(AprSun1+12)=4),AprSun1+12,""),IF(AND(YEAR(AprSun1+19)=CalendarYear,MONTH(AprSun1+19)=4),AprSun1+19,""))</f>
        <v>#REF!</v>
      </c>
      <c r="G9" s="17" t="e">
        <f>IF(DAY(AprSun1)=1,IF(AND(YEAR(AprSun1+13)=CalendarYear,MONTH(AprSun1+13)=4),AprSun1+13,""),IF(AND(YEAR(AprSun1+20)=CalendarYear,MONTH(AprSun1+20)=4),AprSun1+20,""))</f>
        <v>#REF!</v>
      </c>
      <c r="H9" s="17" t="e">
        <f>IF(DAY(AprSun1)=1,IF(AND(YEAR(AprSun1+14)=CalendarYear,MONTH(AprSun1+14)=4),AprSun1+14,""),IF(AND(YEAR(AprSun1+21)=CalendarYear,MONTH(AprSun1+21)=4),AprSun1+21,""))</f>
        <v>#REF!</v>
      </c>
      <c r="I9" s="3"/>
    </row>
    <row r="10" spans="1:18" ht="55.5" customHeight="1" x14ac:dyDescent="0.2">
      <c r="A10"/>
      <c r="B10" s="8"/>
      <c r="C10" s="8"/>
      <c r="D10" s="8"/>
      <c r="E10" s="8"/>
      <c r="F10" s="8"/>
      <c r="G10" s="9"/>
      <c r="H10" s="9"/>
      <c r="I10" s="3"/>
    </row>
    <row r="11" spans="1:18" ht="15" customHeight="1" x14ac:dyDescent="0.2">
      <c r="A11"/>
      <c r="B11" s="18" t="e">
        <f>IF(DAY(AprSun1)=1,IF(AND(YEAR(AprSun1+15)=CalendarYear,MONTH(AprSun1+15)=4),AprSun1+15,""),IF(AND(YEAR(AprSun1+22)=CalendarYear,MONTH(AprSun1+22)=4),AprSun1+22,""))</f>
        <v>#REF!</v>
      </c>
      <c r="C11" s="18" t="e">
        <f>IF(DAY(AprSun1)=1,IF(AND(YEAR(AprSun1+16)=CalendarYear,MONTH(AprSun1+16)=4),AprSun1+16,""),IF(AND(YEAR(AprSun1+23)=CalendarYear,MONTH(AprSun1+23)=4),AprSun1+23,""))</f>
        <v>#REF!</v>
      </c>
      <c r="D11" s="18" t="e">
        <f>IF(DAY(AprSun1)=1,IF(AND(YEAR(AprSun1+17)=CalendarYear,MONTH(AprSun1+17)=4),AprSun1+17,""),IF(AND(YEAR(AprSun1+24)=CalendarYear,MONTH(AprSun1+24)=4),AprSun1+24,""))</f>
        <v>#REF!</v>
      </c>
      <c r="E11" s="18" t="e">
        <f>IF(DAY(AprSun1)=1,IF(AND(YEAR(AprSun1+18)=CalendarYear,MONTH(AprSun1+18)=4),AprSun1+18,""),IF(AND(YEAR(AprSun1+25)=CalendarYear,MONTH(AprSun1+25)=4),AprSun1+25,""))</f>
        <v>#REF!</v>
      </c>
      <c r="F11" s="18" t="e">
        <f>IF(DAY(AprSun1)=1,IF(AND(YEAR(AprSun1+19)=CalendarYear,MONTH(AprSun1+19)=4),AprSun1+19,""),IF(AND(YEAR(AprSun1+26)=CalendarYear,MONTH(AprSun1+26)=4),AprSun1+26,""))</f>
        <v>#REF!</v>
      </c>
      <c r="G11" s="18" t="e">
        <f>IF(DAY(AprSun1)=1,IF(AND(YEAR(AprSun1+20)=CalendarYear,MONTH(AprSun1+20)=4),AprSun1+20,""),IF(AND(YEAR(AprSun1+27)=CalendarYear,MONTH(AprSun1+27)=4),AprSun1+27,""))</f>
        <v>#REF!</v>
      </c>
      <c r="H11" s="18" t="e">
        <f>IF(DAY(AprSun1)=1,IF(AND(YEAR(AprSun1+21)=CalendarYear,MONTH(AprSun1+21)=4),AprSun1+21,""),IF(AND(YEAR(AprSun1+28)=CalendarYear,MONTH(AprSun1+28)=4),AprSun1+28,""))</f>
        <v>#REF!</v>
      </c>
      <c r="I11" s="3"/>
    </row>
    <row r="12" spans="1:18" ht="55.5" customHeight="1" x14ac:dyDescent="0.2">
      <c r="A12"/>
      <c r="B12" s="10"/>
      <c r="C12" s="10"/>
      <c r="D12" s="10"/>
      <c r="E12" s="10"/>
      <c r="F12" s="10"/>
      <c r="G12" s="11"/>
      <c r="H12" s="11"/>
      <c r="I12" s="3"/>
    </row>
    <row r="13" spans="1:18" ht="15" customHeight="1" x14ac:dyDescent="0.2">
      <c r="A13"/>
      <c r="B13" s="17" t="e">
        <f>IF(DAY(AprSun1)=1,IF(AND(YEAR(AprSun1+22)=CalendarYear,MONTH(AprSun1+22)=4),AprSun1+22,""),IF(AND(YEAR(AprSun1+29)=CalendarYear,MONTH(AprSun1+29)=4),AprSun1+29,""))</f>
        <v>#REF!</v>
      </c>
      <c r="C13" s="17" t="e">
        <f>IF(DAY(AprSun1)=1,IF(AND(YEAR(AprSun1+23)=CalendarYear,MONTH(AprSun1+23)=4),AprSun1+23,""),IF(AND(YEAR(AprSun1+30)=CalendarYear,MONTH(AprSun1+30)=4),AprSun1+30,""))</f>
        <v>#REF!</v>
      </c>
      <c r="D13" s="17" t="e">
        <f>IF(DAY(AprSun1)=1,IF(AND(YEAR(AprSun1+24)=CalendarYear,MONTH(AprSun1+24)=4),AprSun1+24,""),IF(AND(YEAR(AprSun1+31)=CalendarYear,MONTH(AprSun1+31)=4),AprSun1+31,""))</f>
        <v>#REF!</v>
      </c>
      <c r="E13" s="17" t="e">
        <f>IF(DAY(AprSun1)=1,IF(AND(YEAR(AprSun1+25)=CalendarYear,MONTH(AprSun1+25)=4),AprSun1+25,""),IF(AND(YEAR(AprSun1+32)=CalendarYear,MONTH(AprSun1+32)=4),AprSun1+32,""))</f>
        <v>#REF!</v>
      </c>
      <c r="F13" s="17" t="e">
        <f>IF(DAY(AprSun1)=1,IF(AND(YEAR(AprSun1+26)=CalendarYear,MONTH(AprSun1+26)=4),AprSun1+26,""),IF(AND(YEAR(AprSun1+33)=CalendarYear,MONTH(AprSun1+33)=4),AprSun1+33,""))</f>
        <v>#REF!</v>
      </c>
      <c r="G13" s="17" t="e">
        <f>IF(DAY(AprSun1)=1,IF(AND(YEAR(AprSun1+27)=CalendarYear,MONTH(AprSun1+27)=4),AprSun1+27,""),IF(AND(YEAR(AprSun1+34)=CalendarYear,MONTH(AprSun1+34)=4),AprSun1+34,""))</f>
        <v>#REF!</v>
      </c>
      <c r="H13" s="17" t="e">
        <f>IF(DAY(AprSun1)=1,IF(AND(YEAR(AprSun1+28)=CalendarYear,MONTH(AprSun1+28)=4),AprSun1+28,""),IF(AND(YEAR(AprSun1+35)=CalendarYear,MONTH(AprSun1+35)=4),AprSun1+35,""))</f>
        <v>#REF!</v>
      </c>
      <c r="I13" s="3"/>
    </row>
    <row r="14" spans="1:18" ht="55.5" customHeight="1" x14ac:dyDescent="0.2">
      <c r="A14"/>
      <c r="B14" s="8"/>
      <c r="C14" s="8"/>
      <c r="D14" s="8"/>
      <c r="E14" s="8"/>
      <c r="F14" s="8"/>
      <c r="G14" s="9"/>
      <c r="H14" s="9"/>
      <c r="I14" s="3"/>
    </row>
    <row r="15" spans="1:18" ht="15" customHeight="1" x14ac:dyDescent="0.2">
      <c r="A15"/>
      <c r="B15" s="18" t="e">
        <f>IF(DAY(AprSun1)=1,IF(AND(YEAR(AprSun1+29)=CalendarYear,MONTH(AprSun1+29)=4),AprSun1+29,""),IF(AND(YEAR(AprSun1+36)=CalendarYear,MONTH(AprSun1+36)=4),AprSun1+36,""))</f>
        <v>#REF!</v>
      </c>
      <c r="C15" s="19" t="e">
        <f>IF(DAY(AprSun1)=1,IF(AND(YEAR(AprSun1+30)=CalendarYear,MONTH(AprSun1+30)=4),AprSun1+30,""),IF(AND(YEAR(AprSun1+37)=CalendarYear,MONTH(AprSun1+37)=4),AprSun1+37,""))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UPPER(TEXT(DATE(CalendarYear,5,1),"mmmm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IF(DAY(MaySun1)=1,"",IF(AND(YEAR(MaySun1+1)=CalendarYear,MONTH(MaySun1+1)=5),MaySun1+1,""))</f>
        <v>#REF!</v>
      </c>
      <c r="C5" s="15" t="e">
        <f>IF(DAY(MaySun1)=1,"",IF(AND(YEAR(MaySun1+2)=CalendarYear,MONTH(MaySun1+2)=5),MaySun1+2,""))</f>
        <v>#REF!</v>
      </c>
      <c r="D5" s="15" t="e">
        <f>IF(DAY(MaySun1)=1,"",IF(AND(YEAR(MaySun1+3)=CalendarYear,MONTH(MaySun1+3)=5),MaySun1+3,""))</f>
        <v>#REF!</v>
      </c>
      <c r="E5" s="15" t="e">
        <f>IF(DAY(MaySun1)=1,"",IF(AND(YEAR(MaySun1+4)=CalendarYear,MONTH(MaySun1+4)=5),MaySun1+4,""))</f>
        <v>#REF!</v>
      </c>
      <c r="F5" s="15" t="e">
        <f>IF(DAY(MaySun1)=1,"",IF(AND(YEAR(MaySun1+5)=CalendarYear,MONTH(MaySun1+5)=5),MaySun1+5,""))</f>
        <v>#REF!</v>
      </c>
      <c r="G5" s="15" t="e">
        <f>IF(DAY(MaySun1)=1,"",IF(AND(YEAR(MaySun1+6)=CalendarYear,MONTH(MaySun1+6)=5),MaySun1+6,""))</f>
        <v>#REF!</v>
      </c>
      <c r="H5" s="15" t="e">
        <f>IF(DAY(MaySun1)=1,IF(AND(YEAR(MaySun1)=CalendarYear,MONTH(MaySun1)=5),MaySun1,""),IF(AND(YEAR(MaySun1+7)=CalendarYear,MONTH(MaySun1+7)=5),MaySun1+7,""))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IF(DAY(MaySun1)=1,IF(AND(YEAR(MaySun1+1)=CalendarYear,MONTH(MaySun1+1)=5),MaySun1+1,""),IF(AND(YEAR(MaySun1+8)=CalendarYear,MONTH(MaySun1+8)=5),MaySun1+8,""))</f>
        <v>#REF!</v>
      </c>
      <c r="C7" s="16" t="e">
        <f>IF(DAY(MaySun1)=1,IF(AND(YEAR(MaySun1+2)=CalendarYear,MONTH(MaySun1+2)=5),MaySun1+2,""),IF(AND(YEAR(MaySun1+9)=CalendarYear,MONTH(MaySun1+9)=5),MaySun1+9,""))</f>
        <v>#REF!</v>
      </c>
      <c r="D7" s="16" t="e">
        <f>IF(DAY(MaySun1)=1,IF(AND(YEAR(MaySun1+3)=CalendarYear,MONTH(MaySun1+3)=5),MaySun1+3,""),IF(AND(YEAR(MaySun1+10)=CalendarYear,MONTH(MaySun1+10)=5),MaySun1+10,""))</f>
        <v>#REF!</v>
      </c>
      <c r="E7" s="16" t="e">
        <f>IF(DAY(MaySun1)=1,IF(AND(YEAR(MaySun1+4)=CalendarYear,MONTH(MaySun1+4)=5),MaySun1+4,""),IF(AND(YEAR(MaySun1+11)=CalendarYear,MONTH(MaySun1+11)=5),MaySun1+11,""))</f>
        <v>#REF!</v>
      </c>
      <c r="F7" s="16" t="e">
        <f>IF(DAY(MaySun1)=1,IF(AND(YEAR(MaySun1+5)=CalendarYear,MONTH(MaySun1+5)=5),MaySun1+5,""),IF(AND(YEAR(MaySun1+12)=CalendarYear,MONTH(MaySun1+12)=5),MaySun1+12,""))</f>
        <v>#REF!</v>
      </c>
      <c r="G7" s="16" t="e">
        <f>IF(DAY(MaySun1)=1,IF(AND(YEAR(MaySun1+6)=CalendarYear,MONTH(MaySun1+6)=5),MaySun1+6,""),IF(AND(YEAR(MaySun1+13)=CalendarYear,MONTH(MaySun1+13)=5),MaySun1+13,""))</f>
        <v>#REF!</v>
      </c>
      <c r="H7" s="16" t="e">
        <f>IF(DAY(MaySun1)=1,IF(AND(YEAR(MaySun1+7)=CalendarYear,MONTH(MaySun1+7)=5),MaySun1+7,""),IF(AND(YEAR(MaySun1+14)=CalendarYear,MONTH(MaySun1+14)=5),MaySun1+14,""))</f>
        <v>#REF!</v>
      </c>
      <c r="I7" s="3"/>
    </row>
    <row r="8" spans="1:18" ht="55.5" customHeight="1" x14ac:dyDescent="0.2">
      <c r="A8"/>
      <c r="B8" s="10"/>
      <c r="C8" s="10"/>
      <c r="D8" s="10"/>
      <c r="E8" s="10"/>
      <c r="F8" s="10"/>
      <c r="G8" s="11"/>
      <c r="H8" s="11"/>
      <c r="I8" s="3"/>
    </row>
    <row r="9" spans="1:18" ht="15" customHeight="1" x14ac:dyDescent="0.2">
      <c r="A9"/>
      <c r="B9" s="17" t="e">
        <f>IF(DAY(MaySun1)=1,IF(AND(YEAR(MaySun1+8)=CalendarYear,MONTH(MaySun1+8)=5),MaySun1+8,""),IF(AND(YEAR(MaySun1+15)=CalendarYear,MONTH(MaySun1+15)=5),MaySun1+15,""))</f>
        <v>#REF!</v>
      </c>
      <c r="C9" s="17" t="e">
        <f>IF(DAY(MaySun1)=1,IF(AND(YEAR(MaySun1+9)=CalendarYear,MONTH(MaySun1+9)=5),MaySun1+9,""),IF(AND(YEAR(MaySun1+16)=CalendarYear,MONTH(MaySun1+16)=5),MaySun1+16,""))</f>
        <v>#REF!</v>
      </c>
      <c r="D9" s="17" t="e">
        <f>IF(DAY(MaySun1)=1,IF(AND(YEAR(MaySun1+10)=CalendarYear,MONTH(MaySun1+10)=5),MaySun1+10,""),IF(AND(YEAR(MaySun1+17)=CalendarYear,MONTH(MaySun1+17)=5),MaySun1+17,""))</f>
        <v>#REF!</v>
      </c>
      <c r="E9" s="17" t="e">
        <f>IF(DAY(MaySun1)=1,IF(AND(YEAR(MaySun1+11)=CalendarYear,MONTH(MaySun1+11)=5),MaySun1+11,""),IF(AND(YEAR(MaySun1+18)=CalendarYear,MONTH(MaySun1+18)=5),MaySun1+18,""))</f>
        <v>#REF!</v>
      </c>
      <c r="F9" s="17" t="e">
        <f>IF(DAY(MaySun1)=1,IF(AND(YEAR(MaySun1+12)=CalendarYear,MONTH(MaySun1+12)=5),MaySun1+12,""),IF(AND(YEAR(MaySun1+19)=CalendarYear,MONTH(MaySun1+19)=5),MaySun1+19,""))</f>
        <v>#REF!</v>
      </c>
      <c r="G9" s="17" t="e">
        <f>IF(DAY(MaySun1)=1,IF(AND(YEAR(MaySun1+13)=CalendarYear,MONTH(MaySun1+13)=5),MaySun1+13,""),IF(AND(YEAR(MaySun1+20)=CalendarYear,MONTH(MaySun1+20)=5),MaySun1+20,""))</f>
        <v>#REF!</v>
      </c>
      <c r="H9" s="17" t="e">
        <f>IF(DAY(MaySun1)=1,IF(AND(YEAR(MaySun1+14)=CalendarYear,MONTH(MaySun1+14)=5),MaySun1+14,""),IF(AND(YEAR(MaySun1+21)=CalendarYear,MONTH(MaySun1+21)=5),MaySun1+21,""))</f>
        <v>#REF!</v>
      </c>
      <c r="I9" s="3"/>
    </row>
    <row r="10" spans="1:18" ht="55.5" customHeight="1" x14ac:dyDescent="0.2">
      <c r="A10"/>
      <c r="B10" s="8"/>
      <c r="C10" s="8"/>
      <c r="D10" s="8"/>
      <c r="E10" s="8"/>
      <c r="F10" s="8"/>
      <c r="G10" s="9"/>
      <c r="H10" s="9"/>
      <c r="I10" s="3"/>
    </row>
    <row r="11" spans="1:18" ht="15" customHeight="1" x14ac:dyDescent="0.2">
      <c r="A11"/>
      <c r="B11" s="18" t="e">
        <f>IF(DAY(MaySun1)=1,IF(AND(YEAR(MaySun1+15)=CalendarYear,MONTH(MaySun1+15)=5),MaySun1+15,""),IF(AND(YEAR(MaySun1+22)=CalendarYear,MONTH(MaySun1+22)=5),MaySun1+22,""))</f>
        <v>#REF!</v>
      </c>
      <c r="C11" s="18" t="e">
        <f>IF(DAY(MaySun1)=1,IF(AND(YEAR(MaySun1+16)=CalendarYear,MONTH(MaySun1+16)=5),MaySun1+16,""),IF(AND(YEAR(MaySun1+23)=CalendarYear,MONTH(MaySun1+23)=5),MaySun1+23,""))</f>
        <v>#REF!</v>
      </c>
      <c r="D11" s="18" t="e">
        <f>IF(DAY(MaySun1)=1,IF(AND(YEAR(MaySun1+17)=CalendarYear,MONTH(MaySun1+17)=5),MaySun1+17,""),IF(AND(YEAR(MaySun1+24)=CalendarYear,MONTH(MaySun1+24)=5),MaySun1+24,""))</f>
        <v>#REF!</v>
      </c>
      <c r="E11" s="18" t="e">
        <f>IF(DAY(MaySun1)=1,IF(AND(YEAR(MaySun1+18)=CalendarYear,MONTH(MaySun1+18)=5),MaySun1+18,""),IF(AND(YEAR(MaySun1+25)=CalendarYear,MONTH(MaySun1+25)=5),MaySun1+25,""))</f>
        <v>#REF!</v>
      </c>
      <c r="F11" s="18" t="e">
        <f>IF(DAY(MaySun1)=1,IF(AND(YEAR(MaySun1+19)=CalendarYear,MONTH(MaySun1+19)=5),MaySun1+19,""),IF(AND(YEAR(MaySun1+26)=CalendarYear,MONTH(MaySun1+26)=5),MaySun1+26,""))</f>
        <v>#REF!</v>
      </c>
      <c r="G11" s="18" t="e">
        <f>IF(DAY(MaySun1)=1,IF(AND(YEAR(MaySun1+20)=CalendarYear,MONTH(MaySun1+20)=5),MaySun1+20,""),IF(AND(YEAR(MaySun1+27)=CalendarYear,MONTH(MaySun1+27)=5),MaySun1+27,""))</f>
        <v>#REF!</v>
      </c>
      <c r="H11" s="18" t="e">
        <f>IF(DAY(MaySun1)=1,IF(AND(YEAR(MaySun1+21)=CalendarYear,MONTH(MaySun1+21)=5),MaySun1+21,""),IF(AND(YEAR(MaySun1+28)=CalendarYear,MONTH(MaySun1+28)=5),MaySun1+28,""))</f>
        <v>#REF!</v>
      </c>
      <c r="I11" s="3"/>
    </row>
    <row r="12" spans="1:18" ht="55.5" customHeight="1" x14ac:dyDescent="0.2">
      <c r="A12"/>
      <c r="B12" s="10"/>
      <c r="C12" s="10"/>
      <c r="D12" s="10"/>
      <c r="E12" s="10"/>
      <c r="F12" s="10"/>
      <c r="G12" s="11"/>
      <c r="H12" s="11"/>
      <c r="I12" s="3"/>
    </row>
    <row r="13" spans="1:18" ht="15" customHeight="1" x14ac:dyDescent="0.2">
      <c r="A13"/>
      <c r="B13" s="17" t="e">
        <f>IF(DAY(MaySun1)=1,IF(AND(YEAR(MaySun1+22)=CalendarYear,MONTH(MaySun1+22)=5),MaySun1+22,""),IF(AND(YEAR(MaySun1+29)=CalendarYear,MONTH(MaySun1+29)=5),MaySun1+29,""))</f>
        <v>#REF!</v>
      </c>
      <c r="C13" s="17" t="e">
        <f>IF(DAY(MaySun1)=1,IF(AND(YEAR(MaySun1+23)=CalendarYear,MONTH(MaySun1+23)=5),MaySun1+23,""),IF(AND(YEAR(MaySun1+30)=CalendarYear,MONTH(MaySun1+30)=5),MaySun1+30,""))</f>
        <v>#REF!</v>
      </c>
      <c r="D13" s="17" t="e">
        <f>IF(DAY(MaySun1)=1,IF(AND(YEAR(MaySun1+24)=CalendarYear,MONTH(MaySun1+24)=5),MaySun1+24,""),IF(AND(YEAR(MaySun1+31)=CalendarYear,MONTH(MaySun1+31)=5),MaySun1+31,""))</f>
        <v>#REF!</v>
      </c>
      <c r="E13" s="17" t="e">
        <f>IF(DAY(MaySun1)=1,IF(AND(YEAR(MaySun1+25)=CalendarYear,MONTH(MaySun1+25)=5),MaySun1+25,""),IF(AND(YEAR(MaySun1+32)=CalendarYear,MONTH(MaySun1+32)=5),MaySun1+32,""))</f>
        <v>#REF!</v>
      </c>
      <c r="F13" s="17" t="e">
        <f>IF(DAY(MaySun1)=1,IF(AND(YEAR(MaySun1+26)=CalendarYear,MONTH(MaySun1+26)=5),MaySun1+26,""),IF(AND(YEAR(MaySun1+33)=CalendarYear,MONTH(MaySun1+33)=5),MaySun1+33,""))</f>
        <v>#REF!</v>
      </c>
      <c r="G13" s="17" t="e">
        <f>IF(DAY(MaySun1)=1,IF(AND(YEAR(MaySun1+27)=CalendarYear,MONTH(MaySun1+27)=5),MaySun1+27,""),IF(AND(YEAR(MaySun1+34)=CalendarYear,MONTH(MaySun1+34)=5),MaySun1+34,""))</f>
        <v>#REF!</v>
      </c>
      <c r="H13" s="17" t="e">
        <f>IF(DAY(MaySun1)=1,IF(AND(YEAR(MaySun1+28)=CalendarYear,MONTH(MaySun1+28)=5),MaySun1+28,""),IF(AND(YEAR(MaySun1+35)=CalendarYear,MONTH(MaySun1+35)=5),MaySun1+35,""))</f>
        <v>#REF!</v>
      </c>
      <c r="I13" s="3"/>
    </row>
    <row r="14" spans="1:18" ht="55.5" customHeight="1" x14ac:dyDescent="0.2">
      <c r="A14"/>
      <c r="B14" s="8"/>
      <c r="C14" s="8"/>
      <c r="D14" s="8"/>
      <c r="E14" s="8"/>
      <c r="F14" s="8"/>
      <c r="G14" s="9"/>
      <c r="H14" s="9"/>
      <c r="I14" s="3"/>
    </row>
    <row r="15" spans="1:18" ht="15" customHeight="1" x14ac:dyDescent="0.2">
      <c r="A15"/>
      <c r="B15" s="18" t="e">
        <f>IF(DAY(MaySun1)=1,IF(AND(YEAR(MaySun1+29)=CalendarYear,MONTH(MaySun1+29)=5),MaySun1+29,""),IF(AND(YEAR(MaySun1+36)=CalendarYear,MONTH(MaySun1+36)=5),MaySun1+36,""))</f>
        <v>#REF!</v>
      </c>
      <c r="C15" s="19" t="e">
        <f>IF(DAY(MaySun1)=1,IF(AND(YEAR(MaySun1+30)=CalendarYear,MONTH(MaySun1+30)=5),MaySun1+30,""),IF(AND(YEAR(MaySun1+37)=CalendarYear,MONTH(MaySun1+37)=5),MaySun1+37,""))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UPPER(TEXT(DATE(CalendarYear,6,1),"mmmm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IF(DAY(JunSun1)=1,"",IF(AND(YEAR(JunSun1+1)=CalendarYear,MONTH(JunSun1+1)=6),JunSun1+1,""))</f>
        <v>#REF!</v>
      </c>
      <c r="C5" s="15" t="e">
        <f>IF(DAY(JunSun1)=1,"",IF(AND(YEAR(JunSun1+2)=CalendarYear,MONTH(JunSun1+2)=6),JunSun1+2,""))</f>
        <v>#REF!</v>
      </c>
      <c r="D5" s="15" t="e">
        <f>IF(DAY(JunSun1)=1,"",IF(AND(YEAR(JunSun1+3)=CalendarYear,MONTH(JunSun1+3)=6),JunSun1+3,""))</f>
        <v>#REF!</v>
      </c>
      <c r="E5" s="15" t="e">
        <f>IF(DAY(JunSun1)=1,"",IF(AND(YEAR(JunSun1+4)=CalendarYear,MONTH(JunSun1+4)=6),JunSun1+4,""))</f>
        <v>#REF!</v>
      </c>
      <c r="F5" s="15" t="e">
        <f>IF(DAY(JunSun1)=1,"",IF(AND(YEAR(JunSun1+5)=CalendarYear,MONTH(JunSun1+5)=6),JunSun1+5,""))</f>
        <v>#REF!</v>
      </c>
      <c r="G5" s="15" t="e">
        <f>IF(DAY(JunSun1)=1,"",IF(AND(YEAR(JunSun1+6)=CalendarYear,MONTH(JunSun1+6)=6),JunSun1+6,""))</f>
        <v>#REF!</v>
      </c>
      <c r="H5" s="15" t="e">
        <f>IF(DAY(JunSun1)=1,IF(AND(YEAR(JunSun1)=CalendarYear,MONTH(JunSun1)=6),JunSun1,""),IF(AND(YEAR(JunSun1+7)=CalendarYear,MONTH(JunSun1+7)=6),JunSun1+7,""))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IF(DAY(JunSun1)=1,IF(AND(YEAR(JunSun1+1)=CalendarYear,MONTH(JunSun1+1)=6),JunSun1+1,""),IF(AND(YEAR(JunSun1+8)=CalendarYear,MONTH(JunSun1+8)=6),JunSun1+8,""))</f>
        <v>#REF!</v>
      </c>
      <c r="C7" s="16" t="e">
        <f>IF(DAY(JunSun1)=1,IF(AND(YEAR(JunSun1+2)=CalendarYear,MONTH(JunSun1+2)=6),JunSun1+2,""),IF(AND(YEAR(JunSun1+9)=CalendarYear,MONTH(JunSun1+9)=6),JunSun1+9,""))</f>
        <v>#REF!</v>
      </c>
      <c r="D7" s="16" t="e">
        <f>IF(DAY(JunSun1)=1,IF(AND(YEAR(JunSun1+3)=CalendarYear,MONTH(JunSun1+3)=6),JunSun1+3,""),IF(AND(YEAR(JunSun1+10)=CalendarYear,MONTH(JunSun1+10)=6),JunSun1+10,""))</f>
        <v>#REF!</v>
      </c>
      <c r="E7" s="16" t="e">
        <f>IF(DAY(JunSun1)=1,IF(AND(YEAR(JunSun1+4)=CalendarYear,MONTH(JunSun1+4)=6),JunSun1+4,""),IF(AND(YEAR(JunSun1+11)=CalendarYear,MONTH(JunSun1+11)=6),JunSun1+11,""))</f>
        <v>#REF!</v>
      </c>
      <c r="F7" s="16" t="e">
        <f>IF(DAY(JunSun1)=1,IF(AND(YEAR(JunSun1+5)=CalendarYear,MONTH(JunSun1+5)=6),JunSun1+5,""),IF(AND(YEAR(JunSun1+12)=CalendarYear,MONTH(JunSun1+12)=6),JunSun1+12,""))</f>
        <v>#REF!</v>
      </c>
      <c r="G7" s="16" t="e">
        <f>IF(DAY(JunSun1)=1,IF(AND(YEAR(JunSun1+6)=CalendarYear,MONTH(JunSun1+6)=6),JunSun1+6,""),IF(AND(YEAR(JunSun1+13)=CalendarYear,MONTH(JunSun1+13)=6),JunSun1+13,""))</f>
        <v>#REF!</v>
      </c>
      <c r="H7" s="16" t="e">
        <f>IF(DAY(JunSun1)=1,IF(AND(YEAR(JunSun1+7)=CalendarYear,MONTH(JunSun1+7)=6),JunSun1+7,""),IF(AND(YEAR(JunSun1+14)=CalendarYear,MONTH(JunSun1+14)=6),JunSun1+14,""))</f>
        <v>#REF!</v>
      </c>
      <c r="I7" s="3"/>
    </row>
    <row r="8" spans="1:18" ht="55.5" customHeight="1" x14ac:dyDescent="0.2">
      <c r="A8"/>
      <c r="B8" s="10"/>
      <c r="C8" s="10"/>
      <c r="D8" s="10"/>
      <c r="E8" s="10"/>
      <c r="F8" s="10"/>
      <c r="G8" s="11"/>
      <c r="H8" s="11"/>
      <c r="I8" s="3"/>
    </row>
    <row r="9" spans="1:18" ht="15" customHeight="1" x14ac:dyDescent="0.2">
      <c r="A9"/>
      <c r="B9" s="17" t="e">
        <f>IF(DAY(JunSun1)=1,IF(AND(YEAR(JunSun1+8)=CalendarYear,MONTH(JunSun1+8)=6),JunSun1+8,""),IF(AND(YEAR(JunSun1+15)=CalendarYear,MONTH(JunSun1+15)=6),JunSun1+15,""))</f>
        <v>#REF!</v>
      </c>
      <c r="C9" s="17" t="e">
        <f>IF(DAY(JunSun1)=1,IF(AND(YEAR(JunSun1+9)=CalendarYear,MONTH(JunSun1+9)=6),JunSun1+9,""),IF(AND(YEAR(JunSun1+16)=CalendarYear,MONTH(JunSun1+16)=6),JunSun1+16,""))</f>
        <v>#REF!</v>
      </c>
      <c r="D9" s="17" t="e">
        <f>IF(DAY(JunSun1)=1,IF(AND(YEAR(JunSun1+10)=CalendarYear,MONTH(JunSun1+10)=6),JunSun1+10,""),IF(AND(YEAR(JunSun1+17)=CalendarYear,MONTH(JunSun1+17)=6),JunSun1+17,""))</f>
        <v>#REF!</v>
      </c>
      <c r="E9" s="17" t="e">
        <f>IF(DAY(JunSun1)=1,IF(AND(YEAR(JunSun1+11)=CalendarYear,MONTH(JunSun1+11)=6),JunSun1+11,""),IF(AND(YEAR(JunSun1+18)=CalendarYear,MONTH(JunSun1+18)=6),JunSun1+18,""))</f>
        <v>#REF!</v>
      </c>
      <c r="F9" s="17" t="e">
        <f>IF(DAY(JunSun1)=1,IF(AND(YEAR(JunSun1+12)=CalendarYear,MONTH(JunSun1+12)=6),JunSun1+12,""),IF(AND(YEAR(JunSun1+19)=CalendarYear,MONTH(JunSun1+19)=6),JunSun1+19,""))</f>
        <v>#REF!</v>
      </c>
      <c r="G9" s="17" t="e">
        <f>IF(DAY(JunSun1)=1,IF(AND(YEAR(JunSun1+13)=CalendarYear,MONTH(JunSun1+13)=6),JunSun1+13,""),IF(AND(YEAR(JunSun1+20)=CalendarYear,MONTH(JunSun1+20)=6),JunSun1+20,""))</f>
        <v>#REF!</v>
      </c>
      <c r="H9" s="17" t="e">
        <f>IF(DAY(JunSun1)=1,IF(AND(YEAR(JunSun1+14)=CalendarYear,MONTH(JunSun1+14)=6),JunSun1+14,""),IF(AND(YEAR(JunSun1+21)=CalendarYear,MONTH(JunSun1+21)=6),JunSun1+21,""))</f>
        <v>#REF!</v>
      </c>
      <c r="I9" s="3"/>
    </row>
    <row r="10" spans="1:18" ht="55.5" customHeight="1" x14ac:dyDescent="0.2">
      <c r="A10"/>
      <c r="B10" s="8"/>
      <c r="C10" s="8"/>
      <c r="D10" s="8"/>
      <c r="E10" s="8"/>
      <c r="F10" s="8"/>
      <c r="G10" s="9"/>
      <c r="H10" s="9"/>
      <c r="I10" s="3"/>
    </row>
    <row r="11" spans="1:18" ht="15" customHeight="1" x14ac:dyDescent="0.2">
      <c r="A11"/>
      <c r="B11" s="18" t="e">
        <f>IF(DAY(JunSun1)=1,IF(AND(YEAR(JunSun1+15)=CalendarYear,MONTH(JunSun1+15)=6),JunSun1+15,""),IF(AND(YEAR(JunSun1+22)=CalendarYear,MONTH(JunSun1+22)=6),JunSun1+22,""))</f>
        <v>#REF!</v>
      </c>
      <c r="C11" s="18" t="e">
        <f>IF(DAY(JunSun1)=1,IF(AND(YEAR(JunSun1+16)=CalendarYear,MONTH(JunSun1+16)=6),JunSun1+16,""),IF(AND(YEAR(JunSun1+23)=CalendarYear,MONTH(JunSun1+23)=6),JunSun1+23,""))</f>
        <v>#REF!</v>
      </c>
      <c r="D11" s="18" t="e">
        <f>IF(DAY(JunSun1)=1,IF(AND(YEAR(JunSun1+17)=CalendarYear,MONTH(JunSun1+17)=6),JunSun1+17,""),IF(AND(YEAR(JunSun1+24)=CalendarYear,MONTH(JunSun1+24)=6),JunSun1+24,""))</f>
        <v>#REF!</v>
      </c>
      <c r="E11" s="18" t="e">
        <f>IF(DAY(JunSun1)=1,IF(AND(YEAR(JunSun1+18)=CalendarYear,MONTH(JunSun1+18)=6),JunSun1+18,""),IF(AND(YEAR(JunSun1+25)=CalendarYear,MONTH(JunSun1+25)=6),JunSun1+25,""))</f>
        <v>#REF!</v>
      </c>
      <c r="F11" s="18" t="e">
        <f>IF(DAY(JunSun1)=1,IF(AND(YEAR(JunSun1+19)=CalendarYear,MONTH(JunSun1+19)=6),JunSun1+19,""),IF(AND(YEAR(JunSun1+26)=CalendarYear,MONTH(JunSun1+26)=6),JunSun1+26,""))</f>
        <v>#REF!</v>
      </c>
      <c r="G11" s="18" t="e">
        <f>IF(DAY(JunSun1)=1,IF(AND(YEAR(JunSun1+20)=CalendarYear,MONTH(JunSun1+20)=6),JunSun1+20,""),IF(AND(YEAR(JunSun1+27)=CalendarYear,MONTH(JunSun1+27)=6),JunSun1+27,""))</f>
        <v>#REF!</v>
      </c>
      <c r="H11" s="18" t="e">
        <f>IF(DAY(JunSun1)=1,IF(AND(YEAR(JunSun1+21)=CalendarYear,MONTH(JunSun1+21)=6),JunSun1+21,""),IF(AND(YEAR(JunSun1+28)=CalendarYear,MONTH(JunSun1+28)=6),JunSun1+28,""))</f>
        <v>#REF!</v>
      </c>
      <c r="I11" s="3"/>
    </row>
    <row r="12" spans="1:18" ht="55.5" customHeight="1" x14ac:dyDescent="0.2">
      <c r="A12"/>
      <c r="B12" s="10"/>
      <c r="C12" s="10"/>
      <c r="D12" s="10"/>
      <c r="E12" s="10"/>
      <c r="F12" s="10"/>
      <c r="G12" s="11"/>
      <c r="H12" s="11"/>
      <c r="I12" s="3"/>
    </row>
    <row r="13" spans="1:18" ht="15" customHeight="1" x14ac:dyDescent="0.2">
      <c r="A13"/>
      <c r="B13" s="17" t="e">
        <f>IF(DAY(JunSun1)=1,IF(AND(YEAR(JunSun1+22)=CalendarYear,MONTH(JunSun1+22)=6),JunSun1+22,""),IF(AND(YEAR(JunSun1+29)=CalendarYear,MONTH(JunSun1+29)=6),JunSun1+29,""))</f>
        <v>#REF!</v>
      </c>
      <c r="C13" s="17" t="e">
        <f>IF(DAY(JunSun1)=1,IF(AND(YEAR(JunSun1+23)=CalendarYear,MONTH(JunSun1+23)=6),JunSun1+23,""),IF(AND(YEAR(JunSun1+30)=CalendarYear,MONTH(JunSun1+30)=6),JunSun1+30,""))</f>
        <v>#REF!</v>
      </c>
      <c r="D13" s="17" t="e">
        <f>IF(DAY(JunSun1)=1,IF(AND(YEAR(JunSun1+24)=CalendarYear,MONTH(JunSun1+24)=6),JunSun1+24,""),IF(AND(YEAR(JunSun1+31)=CalendarYear,MONTH(JunSun1+31)=6),JunSun1+31,""))</f>
        <v>#REF!</v>
      </c>
      <c r="E13" s="17" t="e">
        <f>IF(DAY(JunSun1)=1,IF(AND(YEAR(JunSun1+25)=CalendarYear,MONTH(JunSun1+25)=6),JunSun1+25,""),IF(AND(YEAR(JunSun1+32)=CalendarYear,MONTH(JunSun1+32)=6),JunSun1+32,""))</f>
        <v>#REF!</v>
      </c>
      <c r="F13" s="17" t="e">
        <f>IF(DAY(JunSun1)=1,IF(AND(YEAR(JunSun1+26)=CalendarYear,MONTH(JunSun1+26)=6),JunSun1+26,""),IF(AND(YEAR(JunSun1+33)=CalendarYear,MONTH(JunSun1+33)=6),JunSun1+33,""))</f>
        <v>#REF!</v>
      </c>
      <c r="G13" s="17" t="e">
        <f>IF(DAY(JunSun1)=1,IF(AND(YEAR(JunSun1+27)=CalendarYear,MONTH(JunSun1+27)=6),JunSun1+27,""),IF(AND(YEAR(JunSun1+34)=CalendarYear,MONTH(JunSun1+34)=6),JunSun1+34,""))</f>
        <v>#REF!</v>
      </c>
      <c r="H13" s="17" t="e">
        <f>IF(DAY(JunSun1)=1,IF(AND(YEAR(JunSun1+28)=CalendarYear,MONTH(JunSun1+28)=6),JunSun1+28,""),IF(AND(YEAR(JunSun1+35)=CalendarYear,MONTH(JunSun1+35)=6),JunSun1+35,""))</f>
        <v>#REF!</v>
      </c>
      <c r="I13" s="3"/>
    </row>
    <row r="14" spans="1:18" ht="55.5" customHeight="1" x14ac:dyDescent="0.2">
      <c r="A14"/>
      <c r="B14" s="8"/>
      <c r="C14" s="8"/>
      <c r="D14" s="8"/>
      <c r="E14" s="8"/>
      <c r="F14" s="8"/>
      <c r="G14" s="9"/>
      <c r="H14" s="9"/>
      <c r="I14" s="3"/>
    </row>
    <row r="15" spans="1:18" ht="15" customHeight="1" x14ac:dyDescent="0.2">
      <c r="A15"/>
      <c r="B15" s="18" t="e">
        <f>IF(DAY(JunSun1)=1,IF(AND(YEAR(JunSun1+29)=CalendarYear,MONTH(JunSun1+29)=6),JunSun1+29,""),IF(AND(YEAR(JunSun1+36)=CalendarYear,MONTH(JunSun1+36)=6),JunSun1+36,""))</f>
        <v>#REF!</v>
      </c>
      <c r="C15" s="19" t="e">
        <f>IF(DAY(JunSun1)=1,IF(AND(YEAR(JunSun1+30)=CalendarYear,MONTH(JunSun1+30)=6),JunSun1+30,""),IF(AND(YEAR(JunSun1+37)=CalendarYear,MONTH(JunSun1+37)=6),JunSun1+37,""))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UPPER(TEXT(DATE(CalendarYear,7,1),"mmmm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IF(DAY(JulSun1)=1,"",IF(AND(YEAR(JulSun1+1)=CalendarYear,MONTH(JulSun1+1)=7),JulSun1+1,""))</f>
        <v>#REF!</v>
      </c>
      <c r="C5" s="15" t="e">
        <f>IF(DAY(JulSun1)=1,"",IF(AND(YEAR(JulSun1+2)=CalendarYear,MONTH(JulSun1+2)=7),JulSun1+2,""))</f>
        <v>#REF!</v>
      </c>
      <c r="D5" s="15" t="e">
        <f>IF(DAY(JulSun1)=1,"",IF(AND(YEAR(JulSun1+3)=CalendarYear,MONTH(JulSun1+3)=7),JulSun1+3,""))</f>
        <v>#REF!</v>
      </c>
      <c r="E5" s="15" t="e">
        <f>IF(DAY(JulSun1)=1,"",IF(AND(YEAR(JulSun1+4)=CalendarYear,MONTH(JulSun1+4)=7),JulSun1+4,""))</f>
        <v>#REF!</v>
      </c>
      <c r="F5" s="15" t="e">
        <f>IF(DAY(JulSun1)=1,"",IF(AND(YEAR(JulSun1+5)=CalendarYear,MONTH(JulSun1+5)=7),JulSun1+5,""))</f>
        <v>#REF!</v>
      </c>
      <c r="G5" s="15" t="e">
        <f>IF(DAY(JulSun1)=1,"",IF(AND(YEAR(JulSun1+6)=CalendarYear,MONTH(JulSun1+6)=7),JulSun1+6,""))</f>
        <v>#REF!</v>
      </c>
      <c r="H5" s="15" t="e">
        <f>IF(DAY(JulSun1)=1,IF(AND(YEAR(JulSun1)=CalendarYear,MONTH(JulSun1)=7),JulSun1,""),IF(AND(YEAR(JulSun1+7)=CalendarYear,MONTH(JulSun1+7)=7),JulSun1+7,""))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IF(DAY(JulSun1)=1,IF(AND(YEAR(JulSun1+1)=CalendarYear,MONTH(JulSun1+1)=7),JulSun1+1,""),IF(AND(YEAR(JulSun1+8)=CalendarYear,MONTH(JulSun1+8)=7),JulSun1+8,""))</f>
        <v>#REF!</v>
      </c>
      <c r="C7" s="16" t="e">
        <f>IF(DAY(JulSun1)=1,IF(AND(YEAR(JulSun1+2)=CalendarYear,MONTH(JulSun1+2)=7),JulSun1+2,""),IF(AND(YEAR(JulSun1+9)=CalendarYear,MONTH(JulSun1+9)=7),JulSun1+9,""))</f>
        <v>#REF!</v>
      </c>
      <c r="D7" s="16" t="e">
        <f>IF(DAY(JulSun1)=1,IF(AND(YEAR(JulSun1+3)=CalendarYear,MONTH(JulSun1+3)=7),JulSun1+3,""),IF(AND(YEAR(JulSun1+10)=CalendarYear,MONTH(JulSun1+10)=7),JulSun1+10,""))</f>
        <v>#REF!</v>
      </c>
      <c r="E7" s="16" t="e">
        <f>IF(DAY(JulSun1)=1,IF(AND(YEAR(JulSun1+4)=CalendarYear,MONTH(JulSun1+4)=7),JulSun1+4,""),IF(AND(YEAR(JulSun1+11)=CalendarYear,MONTH(JulSun1+11)=7),JulSun1+11,""))</f>
        <v>#REF!</v>
      </c>
      <c r="F7" s="16" t="e">
        <f>IF(DAY(JulSun1)=1,IF(AND(YEAR(JulSun1+5)=CalendarYear,MONTH(JulSun1+5)=7),JulSun1+5,""),IF(AND(YEAR(JulSun1+12)=CalendarYear,MONTH(JulSun1+12)=7),JulSun1+12,""))</f>
        <v>#REF!</v>
      </c>
      <c r="G7" s="16" t="e">
        <f>IF(DAY(JulSun1)=1,IF(AND(YEAR(JulSun1+6)=CalendarYear,MONTH(JulSun1+6)=7),JulSun1+6,""),IF(AND(YEAR(JulSun1+13)=CalendarYear,MONTH(JulSun1+13)=7),JulSun1+13,""))</f>
        <v>#REF!</v>
      </c>
      <c r="H7" s="16" t="e">
        <f>IF(DAY(JulSun1)=1,IF(AND(YEAR(JulSun1+7)=CalendarYear,MONTH(JulSun1+7)=7),JulSun1+7,""),IF(AND(YEAR(JulSun1+14)=CalendarYear,MONTH(JulSun1+14)=7),JulSun1+14,""))</f>
        <v>#REF!</v>
      </c>
      <c r="I7" s="3"/>
    </row>
    <row r="8" spans="1:18" ht="55.5" customHeight="1" x14ac:dyDescent="0.2">
      <c r="A8"/>
      <c r="B8" s="10"/>
      <c r="C8" s="10"/>
      <c r="D8" s="10"/>
      <c r="E8" s="10"/>
      <c r="F8" s="10"/>
      <c r="G8" s="11"/>
      <c r="H8" s="11"/>
      <c r="I8" s="3"/>
    </row>
    <row r="9" spans="1:18" ht="15" customHeight="1" x14ac:dyDescent="0.2">
      <c r="A9"/>
      <c r="B9" s="17" t="e">
        <f>IF(DAY(JulSun1)=1,IF(AND(YEAR(JulSun1+8)=CalendarYear,MONTH(JulSun1+8)=7),JulSun1+8,""),IF(AND(YEAR(JulSun1+15)=CalendarYear,MONTH(JulSun1+15)=7),JulSun1+15,""))</f>
        <v>#REF!</v>
      </c>
      <c r="C9" s="17" t="e">
        <f>IF(DAY(JulSun1)=1,IF(AND(YEAR(JulSun1+9)=CalendarYear,MONTH(JulSun1+9)=7),JulSun1+9,""),IF(AND(YEAR(JulSun1+16)=CalendarYear,MONTH(JulSun1+16)=7),JulSun1+16,""))</f>
        <v>#REF!</v>
      </c>
      <c r="D9" s="17" t="e">
        <f>IF(DAY(JulSun1)=1,IF(AND(YEAR(JulSun1+10)=CalendarYear,MONTH(JulSun1+10)=7),JulSun1+10,""),IF(AND(YEAR(JulSun1+17)=CalendarYear,MONTH(JulSun1+17)=7),JulSun1+17,""))</f>
        <v>#REF!</v>
      </c>
      <c r="E9" s="17" t="e">
        <f>IF(DAY(JulSun1)=1,IF(AND(YEAR(JulSun1+11)=CalendarYear,MONTH(JulSun1+11)=7),JulSun1+11,""),IF(AND(YEAR(JulSun1+18)=CalendarYear,MONTH(JulSun1+18)=7),JulSun1+18,""))</f>
        <v>#REF!</v>
      </c>
      <c r="F9" s="17" t="e">
        <f>IF(DAY(JulSun1)=1,IF(AND(YEAR(JulSun1+12)=CalendarYear,MONTH(JulSun1+12)=7),JulSun1+12,""),IF(AND(YEAR(JulSun1+19)=CalendarYear,MONTH(JulSun1+19)=7),JulSun1+19,""))</f>
        <v>#REF!</v>
      </c>
      <c r="G9" s="17" t="e">
        <f>IF(DAY(JulSun1)=1,IF(AND(YEAR(JulSun1+13)=CalendarYear,MONTH(JulSun1+13)=7),JulSun1+13,""),IF(AND(YEAR(JulSun1+20)=CalendarYear,MONTH(JulSun1+20)=7),JulSun1+20,""))</f>
        <v>#REF!</v>
      </c>
      <c r="H9" s="17" t="e">
        <f>IF(DAY(JulSun1)=1,IF(AND(YEAR(JulSun1+14)=CalendarYear,MONTH(JulSun1+14)=7),JulSun1+14,""),IF(AND(YEAR(JulSun1+21)=CalendarYear,MONTH(JulSun1+21)=7),JulSun1+21,""))</f>
        <v>#REF!</v>
      </c>
      <c r="I9" s="3"/>
    </row>
    <row r="10" spans="1:18" ht="55.5" customHeight="1" x14ac:dyDescent="0.2">
      <c r="A10"/>
      <c r="B10" s="8"/>
      <c r="C10" s="8"/>
      <c r="D10" s="8"/>
      <c r="E10" s="8"/>
      <c r="F10" s="8"/>
      <c r="G10" s="9"/>
      <c r="H10" s="9"/>
      <c r="I10" s="3"/>
    </row>
    <row r="11" spans="1:18" ht="15" customHeight="1" x14ac:dyDescent="0.2">
      <c r="A11"/>
      <c r="B11" s="18" t="e">
        <f>IF(DAY(JulSun1)=1,IF(AND(YEAR(JulSun1+15)=CalendarYear,MONTH(JulSun1+15)=7),JulSun1+15,""),IF(AND(YEAR(JulSun1+22)=CalendarYear,MONTH(JulSun1+22)=7),JulSun1+22,""))</f>
        <v>#REF!</v>
      </c>
      <c r="C11" s="18" t="e">
        <f>IF(DAY(JulSun1)=1,IF(AND(YEAR(JulSun1+16)=CalendarYear,MONTH(JulSun1+16)=7),JulSun1+16,""),IF(AND(YEAR(JulSun1+23)=CalendarYear,MONTH(JulSun1+23)=7),JulSun1+23,""))</f>
        <v>#REF!</v>
      </c>
      <c r="D11" s="18" t="e">
        <f>IF(DAY(JulSun1)=1,IF(AND(YEAR(JulSun1+17)=CalendarYear,MONTH(JulSun1+17)=7),JulSun1+17,""),IF(AND(YEAR(JulSun1+24)=CalendarYear,MONTH(JulSun1+24)=7),JulSun1+24,""))</f>
        <v>#REF!</v>
      </c>
      <c r="E11" s="18" t="e">
        <f>IF(DAY(JulSun1)=1,IF(AND(YEAR(JulSun1+18)=CalendarYear,MONTH(JulSun1+18)=7),JulSun1+18,""),IF(AND(YEAR(JulSun1+25)=CalendarYear,MONTH(JulSun1+25)=7),JulSun1+25,""))</f>
        <v>#REF!</v>
      </c>
      <c r="F11" s="18" t="e">
        <f>IF(DAY(JulSun1)=1,IF(AND(YEAR(JulSun1+19)=CalendarYear,MONTH(JulSun1+19)=7),JulSun1+19,""),IF(AND(YEAR(JulSun1+26)=CalendarYear,MONTH(JulSun1+26)=7),JulSun1+26,""))</f>
        <v>#REF!</v>
      </c>
      <c r="G11" s="18" t="e">
        <f>IF(DAY(JulSun1)=1,IF(AND(YEAR(JulSun1+20)=CalendarYear,MONTH(JulSun1+20)=7),JulSun1+20,""),IF(AND(YEAR(JulSun1+27)=CalendarYear,MONTH(JulSun1+27)=7),JulSun1+27,""))</f>
        <v>#REF!</v>
      </c>
      <c r="H11" s="18" t="e">
        <f>IF(DAY(JulSun1)=1,IF(AND(YEAR(JulSun1+21)=CalendarYear,MONTH(JulSun1+21)=7),JulSun1+21,""),IF(AND(YEAR(JulSun1+28)=CalendarYear,MONTH(JulSun1+28)=7),JulSun1+28,""))</f>
        <v>#REF!</v>
      </c>
      <c r="I11" s="3"/>
    </row>
    <row r="12" spans="1:18" ht="55.5" customHeight="1" x14ac:dyDescent="0.2">
      <c r="A12"/>
      <c r="B12" s="10"/>
      <c r="C12" s="10"/>
      <c r="D12" s="10"/>
      <c r="E12" s="10"/>
      <c r="F12" s="10"/>
      <c r="G12" s="11"/>
      <c r="H12" s="11"/>
      <c r="I12" s="3"/>
    </row>
    <row r="13" spans="1:18" ht="15" customHeight="1" x14ac:dyDescent="0.2">
      <c r="A13"/>
      <c r="B13" s="17" t="e">
        <f>IF(DAY(JulSun1)=1,IF(AND(YEAR(JulSun1+22)=CalendarYear,MONTH(JulSun1+22)=7),JulSun1+22,""),IF(AND(YEAR(JulSun1+29)=CalendarYear,MONTH(JulSun1+29)=7),JulSun1+29,""))</f>
        <v>#REF!</v>
      </c>
      <c r="C13" s="17" t="e">
        <f>IF(DAY(JulSun1)=1,IF(AND(YEAR(JulSun1+23)=CalendarYear,MONTH(JulSun1+23)=7),JulSun1+23,""),IF(AND(YEAR(JulSun1+30)=CalendarYear,MONTH(JulSun1+30)=7),JulSun1+30,""))</f>
        <v>#REF!</v>
      </c>
      <c r="D13" s="17" t="e">
        <f>IF(DAY(JulSun1)=1,IF(AND(YEAR(JulSun1+24)=CalendarYear,MONTH(JulSun1+24)=7),JulSun1+24,""),IF(AND(YEAR(JulSun1+31)=CalendarYear,MONTH(JulSun1+31)=7),JulSun1+31,""))</f>
        <v>#REF!</v>
      </c>
      <c r="E13" s="17" t="e">
        <f>IF(DAY(JulSun1)=1,IF(AND(YEAR(JulSun1+25)=CalendarYear,MONTH(JulSun1+25)=7),JulSun1+25,""),IF(AND(YEAR(JulSun1+32)=CalendarYear,MONTH(JulSun1+32)=7),JulSun1+32,""))</f>
        <v>#REF!</v>
      </c>
      <c r="F13" s="17" t="e">
        <f>IF(DAY(JulSun1)=1,IF(AND(YEAR(JulSun1+26)=CalendarYear,MONTH(JulSun1+26)=7),JulSun1+26,""),IF(AND(YEAR(JulSun1+33)=CalendarYear,MONTH(JulSun1+33)=7),JulSun1+33,""))</f>
        <v>#REF!</v>
      </c>
      <c r="G13" s="17" t="e">
        <f>IF(DAY(JulSun1)=1,IF(AND(YEAR(JulSun1+27)=CalendarYear,MONTH(JulSun1+27)=7),JulSun1+27,""),IF(AND(YEAR(JulSun1+34)=CalendarYear,MONTH(JulSun1+34)=7),JulSun1+34,""))</f>
        <v>#REF!</v>
      </c>
      <c r="H13" s="17" t="e">
        <f>IF(DAY(JulSun1)=1,IF(AND(YEAR(JulSun1+28)=CalendarYear,MONTH(JulSun1+28)=7),JulSun1+28,""),IF(AND(YEAR(JulSun1+35)=CalendarYear,MONTH(JulSun1+35)=7),JulSun1+35,""))</f>
        <v>#REF!</v>
      </c>
      <c r="I13" s="3"/>
    </row>
    <row r="14" spans="1:18" ht="55.5" customHeight="1" x14ac:dyDescent="0.2">
      <c r="A14"/>
      <c r="B14" s="8"/>
      <c r="C14" s="8"/>
      <c r="D14" s="8"/>
      <c r="E14" s="8"/>
      <c r="F14" s="8"/>
      <c r="G14" s="9"/>
      <c r="H14" s="9"/>
      <c r="I14" s="3"/>
    </row>
    <row r="15" spans="1:18" ht="15" customHeight="1" x14ac:dyDescent="0.2">
      <c r="A15"/>
      <c r="B15" s="18" t="e">
        <f>IF(DAY(JulSun1)=1,IF(AND(YEAR(JulSun1+29)=CalendarYear,MONTH(JulSun1+29)=7),JulSun1+29,""),IF(AND(YEAR(JulSun1+36)=CalendarYear,MONTH(JulSun1+36)=7),JulSun1+36,""))</f>
        <v>#REF!</v>
      </c>
      <c r="C15" s="19" t="e">
        <f>IF(DAY(JulSun1)=1,IF(AND(YEAR(JulSun1+30)=CalendarYear,MONTH(JulSun1+30)=7),JulSun1+30,""),IF(AND(YEAR(JulSun1+37)=CalendarYear,MONTH(JulSun1+37)=7),JulSun1+37,""))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UPPER(TEXT(DATE(CalendarYear,8,1),"mmmm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IF(DAY(AugSun1)=1,"",IF(AND(YEAR(AugSun1+1)=CalendarYear,MONTH(AugSun1+1)=8),AugSun1+1,""))</f>
        <v>#REF!</v>
      </c>
      <c r="C5" s="15" t="e">
        <f>IF(DAY(AugSun1)=1,"",IF(AND(YEAR(AugSun1+2)=CalendarYear,MONTH(AugSun1+2)=8),AugSun1+2,""))</f>
        <v>#REF!</v>
      </c>
      <c r="D5" s="15" t="e">
        <f>IF(DAY(AugSun1)=1,"",IF(AND(YEAR(AugSun1+3)=CalendarYear,MONTH(AugSun1+3)=8),AugSun1+3,""))</f>
        <v>#REF!</v>
      </c>
      <c r="E5" s="15" t="e">
        <f>IF(DAY(AugSun1)=1,"",IF(AND(YEAR(AugSun1+4)=CalendarYear,MONTH(AugSun1+4)=8),AugSun1+4,""))</f>
        <v>#REF!</v>
      </c>
      <c r="F5" s="15" t="e">
        <f>IF(DAY(AugSun1)=1,"",IF(AND(YEAR(AugSun1+5)=CalendarYear,MONTH(AugSun1+5)=8),AugSun1+5,""))</f>
        <v>#REF!</v>
      </c>
      <c r="G5" s="15" t="e">
        <f>IF(DAY(AugSun1)=1,"",IF(AND(YEAR(AugSun1+6)=CalendarYear,MONTH(AugSun1+6)=8),AugSun1+6,""))</f>
        <v>#REF!</v>
      </c>
      <c r="H5" s="15" t="e">
        <f>IF(DAY(AugSun1)=1,IF(AND(YEAR(AugSun1)=CalendarYear,MONTH(AugSun1)=8),AugSun1,""),IF(AND(YEAR(AugSun1+7)=CalendarYear,MONTH(AugSun1+7)=8),AugSun1+7,""))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IF(DAY(AugSun1)=1,IF(AND(YEAR(AugSun1+1)=CalendarYear,MONTH(AugSun1+1)=8),AugSun1+1,""),IF(AND(YEAR(AugSun1+8)=CalendarYear,MONTH(AugSun1+8)=8),AugSun1+8,""))</f>
        <v>#REF!</v>
      </c>
      <c r="C7" s="16" t="e">
        <f>IF(DAY(AugSun1)=1,IF(AND(YEAR(AugSun1+2)=CalendarYear,MONTH(AugSun1+2)=8),AugSun1+2,""),IF(AND(YEAR(AugSun1+9)=CalendarYear,MONTH(AugSun1+9)=8),AugSun1+9,""))</f>
        <v>#REF!</v>
      </c>
      <c r="D7" s="16" t="e">
        <f>IF(DAY(AugSun1)=1,IF(AND(YEAR(AugSun1+3)=CalendarYear,MONTH(AugSun1+3)=8),AugSun1+3,""),IF(AND(YEAR(AugSun1+10)=CalendarYear,MONTH(AugSun1+10)=8),AugSun1+10,""))</f>
        <v>#REF!</v>
      </c>
      <c r="E7" s="16" t="e">
        <f>IF(DAY(AugSun1)=1,IF(AND(YEAR(AugSun1+4)=CalendarYear,MONTH(AugSun1+4)=8),AugSun1+4,""),IF(AND(YEAR(AugSun1+11)=CalendarYear,MONTH(AugSun1+11)=8),AugSun1+11,""))</f>
        <v>#REF!</v>
      </c>
      <c r="F7" s="16" t="e">
        <f>IF(DAY(AugSun1)=1,IF(AND(YEAR(AugSun1+5)=CalendarYear,MONTH(AugSun1+5)=8),AugSun1+5,""),IF(AND(YEAR(AugSun1+12)=CalendarYear,MONTH(AugSun1+12)=8),AugSun1+12,""))</f>
        <v>#REF!</v>
      </c>
      <c r="G7" s="16" t="e">
        <f>IF(DAY(AugSun1)=1,IF(AND(YEAR(AugSun1+6)=CalendarYear,MONTH(AugSun1+6)=8),AugSun1+6,""),IF(AND(YEAR(AugSun1+13)=CalendarYear,MONTH(AugSun1+13)=8),AugSun1+13,""))</f>
        <v>#REF!</v>
      </c>
      <c r="H7" s="16" t="e">
        <f>IF(DAY(AugSun1)=1,IF(AND(YEAR(AugSun1+7)=CalendarYear,MONTH(AugSun1+7)=8),AugSun1+7,""),IF(AND(YEAR(AugSun1+14)=CalendarYear,MONTH(AugSun1+14)=8),AugSun1+14,""))</f>
        <v>#REF!</v>
      </c>
      <c r="I7" s="3"/>
    </row>
    <row r="8" spans="1:18" ht="55.5" customHeight="1" x14ac:dyDescent="0.2">
      <c r="A8"/>
      <c r="B8" s="10"/>
      <c r="C8" s="10"/>
      <c r="D8" s="10"/>
      <c r="E8" s="10"/>
      <c r="F8" s="10"/>
      <c r="G8" s="11"/>
      <c r="H8" s="11"/>
      <c r="I8" s="3"/>
    </row>
    <row r="9" spans="1:18" ht="15" customHeight="1" x14ac:dyDescent="0.2">
      <c r="A9"/>
      <c r="B9" s="17" t="e">
        <f>IF(DAY(AugSun1)=1,IF(AND(YEAR(AugSun1+8)=CalendarYear,MONTH(AugSun1+8)=8),AugSun1+8,""),IF(AND(YEAR(AugSun1+15)=CalendarYear,MONTH(AugSun1+15)=8),AugSun1+15,""))</f>
        <v>#REF!</v>
      </c>
      <c r="C9" s="17" t="e">
        <f>IF(DAY(AugSun1)=1,IF(AND(YEAR(AugSun1+9)=CalendarYear,MONTH(AugSun1+9)=8),AugSun1+9,""),IF(AND(YEAR(AugSun1+16)=CalendarYear,MONTH(AugSun1+16)=8),AugSun1+16,""))</f>
        <v>#REF!</v>
      </c>
      <c r="D9" s="17" t="e">
        <f>IF(DAY(AugSun1)=1,IF(AND(YEAR(AugSun1+10)=CalendarYear,MONTH(AugSun1+10)=8),AugSun1+10,""),IF(AND(YEAR(AugSun1+17)=CalendarYear,MONTH(AugSun1+17)=8),AugSun1+17,""))</f>
        <v>#REF!</v>
      </c>
      <c r="E9" s="17" t="e">
        <f>IF(DAY(AugSun1)=1,IF(AND(YEAR(AugSun1+11)=CalendarYear,MONTH(AugSun1+11)=8),AugSun1+11,""),IF(AND(YEAR(AugSun1+18)=CalendarYear,MONTH(AugSun1+18)=8),AugSun1+18,""))</f>
        <v>#REF!</v>
      </c>
      <c r="F9" s="17" t="e">
        <f>IF(DAY(AugSun1)=1,IF(AND(YEAR(AugSun1+12)=CalendarYear,MONTH(AugSun1+12)=8),AugSun1+12,""),IF(AND(YEAR(AugSun1+19)=CalendarYear,MONTH(AugSun1+19)=8),AugSun1+19,""))</f>
        <v>#REF!</v>
      </c>
      <c r="G9" s="17" t="e">
        <f>IF(DAY(AugSun1)=1,IF(AND(YEAR(AugSun1+13)=CalendarYear,MONTH(AugSun1+13)=8),AugSun1+13,""),IF(AND(YEAR(AugSun1+20)=CalendarYear,MONTH(AugSun1+20)=8),AugSun1+20,""))</f>
        <v>#REF!</v>
      </c>
      <c r="H9" s="17" t="e">
        <f>IF(DAY(AugSun1)=1,IF(AND(YEAR(AugSun1+14)=CalendarYear,MONTH(AugSun1+14)=8),AugSun1+14,""),IF(AND(YEAR(AugSun1+21)=CalendarYear,MONTH(AugSun1+21)=8),AugSun1+21,""))</f>
        <v>#REF!</v>
      </c>
      <c r="I9" s="3"/>
    </row>
    <row r="10" spans="1:18" ht="55.5" customHeight="1" x14ac:dyDescent="0.2">
      <c r="A10"/>
      <c r="B10" s="8"/>
      <c r="C10" s="8"/>
      <c r="D10" s="8"/>
      <c r="E10" s="8"/>
      <c r="F10" s="8"/>
      <c r="G10" s="9"/>
      <c r="H10" s="9"/>
      <c r="I10" s="3"/>
    </row>
    <row r="11" spans="1:18" ht="15" customHeight="1" x14ac:dyDescent="0.2">
      <c r="A11"/>
      <c r="B11" s="18" t="e">
        <f>IF(DAY(AugSun1)=1,IF(AND(YEAR(AugSun1+15)=CalendarYear,MONTH(AugSun1+15)=8),AugSun1+15,""),IF(AND(YEAR(AugSun1+22)=CalendarYear,MONTH(AugSun1+22)=8),AugSun1+22,""))</f>
        <v>#REF!</v>
      </c>
      <c r="C11" s="18" t="e">
        <f>IF(DAY(AugSun1)=1,IF(AND(YEAR(AugSun1+16)=CalendarYear,MONTH(AugSun1+16)=8),AugSun1+16,""),IF(AND(YEAR(AugSun1+23)=CalendarYear,MONTH(AugSun1+23)=8),AugSun1+23,""))</f>
        <v>#REF!</v>
      </c>
      <c r="D11" s="18" t="e">
        <f>IF(DAY(AugSun1)=1,IF(AND(YEAR(AugSun1+17)=CalendarYear,MONTH(AugSun1+17)=8),AugSun1+17,""),IF(AND(YEAR(AugSun1+24)=CalendarYear,MONTH(AugSun1+24)=8),AugSun1+24,""))</f>
        <v>#REF!</v>
      </c>
      <c r="E11" s="18" t="e">
        <f>IF(DAY(AugSun1)=1,IF(AND(YEAR(AugSun1+18)=CalendarYear,MONTH(AugSun1+18)=8),AugSun1+18,""),IF(AND(YEAR(AugSun1+25)=CalendarYear,MONTH(AugSun1+25)=8),AugSun1+25,""))</f>
        <v>#REF!</v>
      </c>
      <c r="F11" s="18" t="e">
        <f>IF(DAY(AugSun1)=1,IF(AND(YEAR(AugSun1+19)=CalendarYear,MONTH(AugSun1+19)=8),AugSun1+19,""),IF(AND(YEAR(AugSun1+26)=CalendarYear,MONTH(AugSun1+26)=8),AugSun1+26,""))</f>
        <v>#REF!</v>
      </c>
      <c r="G11" s="18" t="e">
        <f>IF(DAY(AugSun1)=1,IF(AND(YEAR(AugSun1+20)=CalendarYear,MONTH(AugSun1+20)=8),AugSun1+20,""),IF(AND(YEAR(AugSun1+27)=CalendarYear,MONTH(AugSun1+27)=8),AugSun1+27,""))</f>
        <v>#REF!</v>
      </c>
      <c r="H11" s="18" t="e">
        <f>IF(DAY(AugSun1)=1,IF(AND(YEAR(AugSun1+21)=CalendarYear,MONTH(AugSun1+21)=8),AugSun1+21,""),IF(AND(YEAR(AugSun1+28)=CalendarYear,MONTH(AugSun1+28)=8),AugSun1+28,""))</f>
        <v>#REF!</v>
      </c>
      <c r="I11" s="3"/>
    </row>
    <row r="12" spans="1:18" ht="55.5" customHeight="1" x14ac:dyDescent="0.2">
      <c r="A12"/>
      <c r="B12" s="10"/>
      <c r="C12" s="10"/>
      <c r="D12" s="10"/>
      <c r="E12" s="10"/>
      <c r="F12" s="10"/>
      <c r="G12" s="11"/>
      <c r="H12" s="11"/>
      <c r="I12" s="3"/>
    </row>
    <row r="13" spans="1:18" ht="15" customHeight="1" x14ac:dyDescent="0.2">
      <c r="A13"/>
      <c r="B13" s="17" t="e">
        <f>IF(DAY(AugSun1)=1,IF(AND(YEAR(AugSun1+22)=CalendarYear,MONTH(AugSun1+22)=8),AugSun1+22,""),IF(AND(YEAR(AugSun1+29)=CalendarYear,MONTH(AugSun1+29)=8),AugSun1+29,""))</f>
        <v>#REF!</v>
      </c>
      <c r="C13" s="17" t="e">
        <f>IF(DAY(AugSun1)=1,IF(AND(YEAR(AugSun1+23)=CalendarYear,MONTH(AugSun1+23)=8),AugSun1+23,""),IF(AND(YEAR(AugSun1+30)=CalendarYear,MONTH(AugSun1+30)=8),AugSun1+30,""))</f>
        <v>#REF!</v>
      </c>
      <c r="D13" s="17" t="e">
        <f>IF(DAY(AugSun1)=1,IF(AND(YEAR(AugSun1+24)=CalendarYear,MONTH(AugSun1+24)=8),AugSun1+24,""),IF(AND(YEAR(AugSun1+31)=CalendarYear,MONTH(AugSun1+31)=8),AugSun1+31,""))</f>
        <v>#REF!</v>
      </c>
      <c r="E13" s="17" t="e">
        <f>IF(DAY(AugSun1)=1,IF(AND(YEAR(AugSun1+25)=CalendarYear,MONTH(AugSun1+25)=8),AugSun1+25,""),IF(AND(YEAR(AugSun1+32)=CalendarYear,MONTH(AugSun1+32)=8),AugSun1+32,""))</f>
        <v>#REF!</v>
      </c>
      <c r="F13" s="17" t="e">
        <f>IF(DAY(AugSun1)=1,IF(AND(YEAR(AugSun1+26)=CalendarYear,MONTH(AugSun1+26)=8),AugSun1+26,""),IF(AND(YEAR(AugSun1+33)=CalendarYear,MONTH(AugSun1+33)=8),AugSun1+33,""))</f>
        <v>#REF!</v>
      </c>
      <c r="G13" s="17" t="e">
        <f>IF(DAY(AugSun1)=1,IF(AND(YEAR(AugSun1+27)=CalendarYear,MONTH(AugSun1+27)=8),AugSun1+27,""),IF(AND(YEAR(AugSun1+34)=CalendarYear,MONTH(AugSun1+34)=8),AugSun1+34,""))</f>
        <v>#REF!</v>
      </c>
      <c r="H13" s="17" t="e">
        <f>IF(DAY(AugSun1)=1,IF(AND(YEAR(AugSun1+28)=CalendarYear,MONTH(AugSun1+28)=8),AugSun1+28,""),IF(AND(YEAR(AugSun1+35)=CalendarYear,MONTH(AugSun1+35)=8),AugSun1+35,""))</f>
        <v>#REF!</v>
      </c>
      <c r="I13" s="3"/>
    </row>
    <row r="14" spans="1:18" ht="55.5" customHeight="1" x14ac:dyDescent="0.2">
      <c r="A14"/>
      <c r="B14" s="8"/>
      <c r="C14" s="8"/>
      <c r="D14" s="8"/>
      <c r="E14" s="8"/>
      <c r="F14" s="8"/>
      <c r="G14" s="9"/>
      <c r="H14" s="9"/>
      <c r="I14" s="3"/>
    </row>
    <row r="15" spans="1:18" ht="15" customHeight="1" x14ac:dyDescent="0.2">
      <c r="A15"/>
      <c r="B15" s="18" t="e">
        <f>IF(DAY(AugSun1)=1,IF(AND(YEAR(AugSun1+29)=CalendarYear,MONTH(AugSun1+29)=8),AugSun1+29,""),IF(AND(YEAR(AugSun1+36)=CalendarYear,MONTH(AugSun1+36)=8),AugSun1+36,""))</f>
        <v>#REF!</v>
      </c>
      <c r="C15" s="19" t="e">
        <f>IF(DAY(AugSun1)=1,IF(AND(YEAR(AugSun1+30)=CalendarYear,MONTH(AugSun1+30)=8),AugSun1+30,""),IF(AND(YEAR(AugSun1+37)=CalendarYear,MONTH(AugSun1+37)=8),AugSun1+37,""))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
  <sheetViews>
    <sheetView showGridLines="0" zoomScale="86" zoomScaleNormal="86" zoomScalePageLayoutView="86" workbookViewId="0"/>
  </sheetViews>
  <sheetFormatPr baseColWidth="10" defaultColWidth="6.7109375" defaultRowHeight="14" x14ac:dyDescent="0.15"/>
  <cols>
    <col min="1" max="1" width="3.140625" style="1" customWidth="1"/>
    <col min="2" max="9" width="13.7109375" style="1" customWidth="1"/>
    <col min="10" max="10" width="12.7109375" style="1" customWidth="1"/>
    <col min="11" max="11" width="2.140625" style="1" customWidth="1"/>
    <col min="12" max="12" width="11.7109375" style="1" customWidth="1"/>
    <col min="13" max="13" width="11.28515625" style="1" customWidth="1"/>
    <col min="14" max="16384" width="6.7109375" style="1"/>
  </cols>
  <sheetData>
    <row r="1" spans="1:18" ht="16" x14ac:dyDescent="0.2">
      <c r="A1"/>
    </row>
    <row r="2" spans="1:18" ht="26.25" customHeight="1" x14ac:dyDescent="0.2">
      <c r="A2"/>
    </row>
    <row r="3" spans="1:18" ht="57.75" customHeight="1" x14ac:dyDescent="0.2">
      <c r="A3"/>
      <c r="B3" s="64" t="e">
        <f>UPPER(TEXT(DATE(CalendarYear,9,1),"mmmm yyyy"))</f>
        <v>#REF!</v>
      </c>
      <c r="C3" s="64"/>
      <c r="D3" s="64"/>
      <c r="E3" s="64"/>
      <c r="F3" s="64"/>
    </row>
    <row r="4" spans="1:18" customFormat="1" ht="29.25" customHeight="1" x14ac:dyDescent="0.2">
      <c r="B4" s="12" t="s">
        <v>0</v>
      </c>
      <c r="C4" s="13" t="s">
        <v>1</v>
      </c>
      <c r="D4" s="13" t="s">
        <v>2</v>
      </c>
      <c r="E4" s="13" t="s">
        <v>3</v>
      </c>
      <c r="F4" s="13" t="s">
        <v>4</v>
      </c>
      <c r="G4" s="13" t="s">
        <v>5</v>
      </c>
      <c r="H4" s="14" t="s">
        <v>6</v>
      </c>
      <c r="I4" s="1"/>
      <c r="J4" s="1"/>
      <c r="L4" s="1"/>
      <c r="M4" s="7"/>
      <c r="Q4" s="1"/>
      <c r="R4" s="1"/>
    </row>
    <row r="5" spans="1:18" customFormat="1" ht="15" customHeight="1" x14ac:dyDescent="0.2">
      <c r="B5" s="15" t="e">
        <f>IF(DAY(SepSun1)=1,"",IF(AND(YEAR(SepSun1+1)=CalendarYear,MONTH(SepSun1+1)=9),SepSun1+1,""))</f>
        <v>#REF!</v>
      </c>
      <c r="C5" s="15" t="e">
        <f>IF(DAY(SepSun1)=1,"",IF(AND(YEAR(SepSun1+2)=CalendarYear,MONTH(SepSun1+2)=9),SepSun1+2,""))</f>
        <v>#REF!</v>
      </c>
      <c r="D5" s="15" t="e">
        <f>IF(DAY(SepSun1)=1,"",IF(AND(YEAR(SepSun1+3)=CalendarYear,MONTH(SepSun1+3)=9),SepSun1+3,""))</f>
        <v>#REF!</v>
      </c>
      <c r="E5" s="15" t="e">
        <f>IF(DAY(SepSun1)=1,"",IF(AND(YEAR(SepSun1+4)=CalendarYear,MONTH(SepSun1+4)=9),SepSun1+4,""))</f>
        <v>#REF!</v>
      </c>
      <c r="F5" s="15" t="e">
        <f>IF(DAY(SepSun1)=1,"",IF(AND(YEAR(SepSun1+5)=CalendarYear,MONTH(SepSun1+5)=9),SepSun1+5,""))</f>
        <v>#REF!</v>
      </c>
      <c r="G5" s="15" t="e">
        <f>IF(DAY(SepSun1)=1,"",IF(AND(YEAR(SepSun1+6)=CalendarYear,MONTH(SepSun1+6)=9),SepSun1+6,""))</f>
        <v>#REF!</v>
      </c>
      <c r="H5" s="15" t="e">
        <f>IF(DAY(SepSun1)=1,IF(AND(YEAR(SepSun1)=CalendarYear,MONTH(SepSun1)=9),SepSun1,""),IF(AND(YEAR(SepSun1+7)=CalendarYear,MONTH(SepSun1+7)=9),SepSun1+7,""))</f>
        <v>#REF!</v>
      </c>
      <c r="I5" s="3"/>
      <c r="K5" s="1"/>
      <c r="L5" s="1"/>
      <c r="M5" s="1"/>
      <c r="Q5" s="2"/>
      <c r="R5" s="1"/>
    </row>
    <row r="6" spans="1:18" s="2" customFormat="1" ht="55.5" customHeight="1" x14ac:dyDescent="0.2">
      <c r="A6"/>
      <c r="B6" s="8"/>
      <c r="C6" s="8"/>
      <c r="D6" s="8"/>
      <c r="E6" s="8"/>
      <c r="F6" s="8"/>
      <c r="G6" s="9"/>
      <c r="H6" s="9"/>
      <c r="I6" s="3"/>
    </row>
    <row r="7" spans="1:18" ht="15" customHeight="1" x14ac:dyDescent="0.2">
      <c r="A7"/>
      <c r="B7" s="16" t="e">
        <f>IF(DAY(SepSun1)=1,IF(AND(YEAR(SepSun1+1)=CalendarYear,MONTH(SepSun1+1)=9),SepSun1+1,""),IF(AND(YEAR(SepSun1+8)=CalendarYear,MONTH(SepSun1+8)=9),SepSun1+8,""))</f>
        <v>#REF!</v>
      </c>
      <c r="C7" s="16" t="e">
        <f>IF(DAY(SepSun1)=1,IF(AND(YEAR(SepSun1+2)=CalendarYear,MONTH(SepSun1+2)=9),SepSun1+2,""),IF(AND(YEAR(SepSun1+9)=CalendarYear,MONTH(SepSun1+9)=9),SepSun1+9,""))</f>
        <v>#REF!</v>
      </c>
      <c r="D7" s="16" t="e">
        <f>IF(DAY(SepSun1)=1,IF(AND(YEAR(SepSun1+3)=CalendarYear,MONTH(SepSun1+3)=9),SepSun1+3,""),IF(AND(YEAR(SepSun1+10)=CalendarYear,MONTH(SepSun1+10)=9),SepSun1+10,""))</f>
        <v>#REF!</v>
      </c>
      <c r="E7" s="16" t="e">
        <f>IF(DAY(SepSun1)=1,IF(AND(YEAR(SepSun1+4)=CalendarYear,MONTH(SepSun1+4)=9),SepSun1+4,""),IF(AND(YEAR(SepSun1+11)=CalendarYear,MONTH(SepSun1+11)=9),SepSun1+11,""))</f>
        <v>#REF!</v>
      </c>
      <c r="F7" s="16" t="e">
        <f>IF(DAY(SepSun1)=1,IF(AND(YEAR(SepSun1+5)=CalendarYear,MONTH(SepSun1+5)=9),SepSun1+5,""),IF(AND(YEAR(SepSun1+12)=CalendarYear,MONTH(SepSun1+12)=9),SepSun1+12,""))</f>
        <v>#REF!</v>
      </c>
      <c r="G7" s="16" t="e">
        <f>IF(DAY(SepSun1)=1,IF(AND(YEAR(SepSun1+6)=CalendarYear,MONTH(SepSun1+6)=9),SepSun1+6,""),IF(AND(YEAR(SepSun1+13)=CalendarYear,MONTH(SepSun1+13)=9),SepSun1+13,""))</f>
        <v>#REF!</v>
      </c>
      <c r="H7" s="16" t="e">
        <f>IF(DAY(SepSun1)=1,IF(AND(YEAR(SepSun1+7)=CalendarYear,MONTH(SepSun1+7)=9),SepSun1+7,""),IF(AND(YEAR(SepSun1+14)=CalendarYear,MONTH(SepSun1+14)=9),SepSun1+14,""))</f>
        <v>#REF!</v>
      </c>
      <c r="I7" s="3"/>
    </row>
    <row r="8" spans="1:18" ht="55.5" customHeight="1" x14ac:dyDescent="0.2">
      <c r="A8"/>
      <c r="B8" s="10"/>
      <c r="C8" s="10"/>
      <c r="D8" s="10"/>
      <c r="E8" s="10"/>
      <c r="F8" s="10"/>
      <c r="G8" s="11"/>
      <c r="H8" s="11"/>
      <c r="I8" s="3"/>
    </row>
    <row r="9" spans="1:18" ht="15" customHeight="1" x14ac:dyDescent="0.2">
      <c r="A9"/>
      <c r="B9" s="17" t="e">
        <f>IF(DAY(SepSun1)=1,IF(AND(YEAR(SepSun1+8)=CalendarYear,MONTH(SepSun1+8)=9),SepSun1+8,""),IF(AND(YEAR(SepSun1+15)=CalendarYear,MONTH(SepSun1+15)=9),SepSun1+15,""))</f>
        <v>#REF!</v>
      </c>
      <c r="C9" s="17" t="e">
        <f>IF(DAY(SepSun1)=1,IF(AND(YEAR(SepSun1+9)=CalendarYear,MONTH(SepSun1+9)=9),SepSun1+9,""),IF(AND(YEAR(SepSun1+16)=CalendarYear,MONTH(SepSun1+16)=9),SepSun1+16,""))</f>
        <v>#REF!</v>
      </c>
      <c r="D9" s="17" t="e">
        <f>IF(DAY(SepSun1)=1,IF(AND(YEAR(SepSun1+10)=CalendarYear,MONTH(SepSun1+10)=9),SepSun1+10,""),IF(AND(YEAR(SepSun1+17)=CalendarYear,MONTH(SepSun1+17)=9),SepSun1+17,""))</f>
        <v>#REF!</v>
      </c>
      <c r="E9" s="17" t="e">
        <f>IF(DAY(SepSun1)=1,IF(AND(YEAR(SepSun1+11)=CalendarYear,MONTH(SepSun1+11)=9),SepSun1+11,""),IF(AND(YEAR(SepSun1+18)=CalendarYear,MONTH(SepSun1+18)=9),SepSun1+18,""))</f>
        <v>#REF!</v>
      </c>
      <c r="F9" s="17" t="e">
        <f>IF(DAY(SepSun1)=1,IF(AND(YEAR(SepSun1+12)=CalendarYear,MONTH(SepSun1+12)=9),SepSun1+12,""),IF(AND(YEAR(SepSun1+19)=CalendarYear,MONTH(SepSun1+19)=9),SepSun1+19,""))</f>
        <v>#REF!</v>
      </c>
      <c r="G9" s="17" t="e">
        <f>IF(DAY(SepSun1)=1,IF(AND(YEAR(SepSun1+13)=CalendarYear,MONTH(SepSun1+13)=9),SepSun1+13,""),IF(AND(YEAR(SepSun1+20)=CalendarYear,MONTH(SepSun1+20)=9),SepSun1+20,""))</f>
        <v>#REF!</v>
      </c>
      <c r="H9" s="17" t="e">
        <f>IF(DAY(SepSun1)=1,IF(AND(YEAR(SepSun1+14)=CalendarYear,MONTH(SepSun1+14)=9),SepSun1+14,""),IF(AND(YEAR(SepSun1+21)=CalendarYear,MONTH(SepSun1+21)=9),SepSun1+21,""))</f>
        <v>#REF!</v>
      </c>
      <c r="I9" s="3"/>
    </row>
    <row r="10" spans="1:18" ht="55.5" customHeight="1" x14ac:dyDescent="0.2">
      <c r="A10"/>
      <c r="B10" s="8"/>
      <c r="C10" s="8"/>
      <c r="D10" s="8"/>
      <c r="E10" s="8"/>
      <c r="F10" s="8"/>
      <c r="G10" s="9"/>
      <c r="H10" s="9"/>
      <c r="I10" s="3"/>
    </row>
    <row r="11" spans="1:18" ht="15" customHeight="1" x14ac:dyDescent="0.2">
      <c r="A11"/>
      <c r="B11" s="18" t="e">
        <f>IF(DAY(SepSun1)=1,IF(AND(YEAR(SepSun1+15)=CalendarYear,MONTH(SepSun1+15)=9),SepSun1+15,""),IF(AND(YEAR(SepSun1+22)=CalendarYear,MONTH(SepSun1+22)=9),SepSun1+22,""))</f>
        <v>#REF!</v>
      </c>
      <c r="C11" s="18" t="e">
        <f>IF(DAY(SepSun1)=1,IF(AND(YEAR(SepSun1+16)=CalendarYear,MONTH(SepSun1+16)=9),SepSun1+16,""),IF(AND(YEAR(SepSun1+23)=CalendarYear,MONTH(SepSun1+23)=9),SepSun1+23,""))</f>
        <v>#REF!</v>
      </c>
      <c r="D11" s="18" t="e">
        <f>IF(DAY(SepSun1)=1,IF(AND(YEAR(SepSun1+17)=CalendarYear,MONTH(SepSun1+17)=9),SepSun1+17,""),IF(AND(YEAR(SepSun1+24)=CalendarYear,MONTH(SepSun1+24)=9),SepSun1+24,""))</f>
        <v>#REF!</v>
      </c>
      <c r="E11" s="18" t="e">
        <f>IF(DAY(SepSun1)=1,IF(AND(YEAR(SepSun1+18)=CalendarYear,MONTH(SepSun1+18)=9),SepSun1+18,""),IF(AND(YEAR(SepSun1+25)=CalendarYear,MONTH(SepSun1+25)=9),SepSun1+25,""))</f>
        <v>#REF!</v>
      </c>
      <c r="F11" s="18" t="e">
        <f>IF(DAY(SepSun1)=1,IF(AND(YEAR(SepSun1+19)=CalendarYear,MONTH(SepSun1+19)=9),SepSun1+19,""),IF(AND(YEAR(SepSun1+26)=CalendarYear,MONTH(SepSun1+26)=9),SepSun1+26,""))</f>
        <v>#REF!</v>
      </c>
      <c r="G11" s="18" t="e">
        <f>IF(DAY(SepSun1)=1,IF(AND(YEAR(SepSun1+20)=CalendarYear,MONTH(SepSun1+20)=9),SepSun1+20,""),IF(AND(YEAR(SepSun1+27)=CalendarYear,MONTH(SepSun1+27)=9),SepSun1+27,""))</f>
        <v>#REF!</v>
      </c>
      <c r="H11" s="18" t="e">
        <f>IF(DAY(SepSun1)=1,IF(AND(YEAR(SepSun1+21)=CalendarYear,MONTH(SepSun1+21)=9),SepSun1+21,""),IF(AND(YEAR(SepSun1+28)=CalendarYear,MONTH(SepSun1+28)=9),SepSun1+28,""))</f>
        <v>#REF!</v>
      </c>
      <c r="I11" s="3"/>
    </row>
    <row r="12" spans="1:18" ht="55.5" customHeight="1" x14ac:dyDescent="0.2">
      <c r="A12"/>
      <c r="B12" s="10"/>
      <c r="C12" s="10"/>
      <c r="D12" s="10"/>
      <c r="E12" s="10"/>
      <c r="F12" s="10"/>
      <c r="G12" s="11"/>
      <c r="H12" s="11"/>
      <c r="I12" s="3"/>
    </row>
    <row r="13" spans="1:18" ht="15" customHeight="1" x14ac:dyDescent="0.2">
      <c r="A13"/>
      <c r="B13" s="17" t="e">
        <f>IF(DAY(SepSun1)=1,IF(AND(YEAR(SepSun1+22)=CalendarYear,MONTH(SepSun1+22)=9),SepSun1+22,""),IF(AND(YEAR(SepSun1+29)=CalendarYear,MONTH(SepSun1+29)=9),SepSun1+29,""))</f>
        <v>#REF!</v>
      </c>
      <c r="C13" s="17" t="e">
        <f>IF(DAY(SepSun1)=1,IF(AND(YEAR(SepSun1+23)=CalendarYear,MONTH(SepSun1+23)=9),SepSun1+23,""),IF(AND(YEAR(SepSun1+30)=CalendarYear,MONTH(SepSun1+30)=9),SepSun1+30,""))</f>
        <v>#REF!</v>
      </c>
      <c r="D13" s="17" t="e">
        <f>IF(DAY(SepSun1)=1,IF(AND(YEAR(SepSun1+24)=CalendarYear,MONTH(SepSun1+24)=9),SepSun1+24,""),IF(AND(YEAR(SepSun1+31)=CalendarYear,MONTH(SepSun1+31)=9),SepSun1+31,""))</f>
        <v>#REF!</v>
      </c>
      <c r="E13" s="17" t="e">
        <f>IF(DAY(SepSun1)=1,IF(AND(YEAR(SepSun1+25)=CalendarYear,MONTH(SepSun1+25)=9),SepSun1+25,""),IF(AND(YEAR(SepSun1+32)=CalendarYear,MONTH(SepSun1+32)=9),SepSun1+32,""))</f>
        <v>#REF!</v>
      </c>
      <c r="F13" s="17" t="e">
        <f>IF(DAY(SepSun1)=1,IF(AND(YEAR(SepSun1+26)=CalendarYear,MONTH(SepSun1+26)=9),SepSun1+26,""),IF(AND(YEAR(SepSun1+33)=CalendarYear,MONTH(SepSun1+33)=9),SepSun1+33,""))</f>
        <v>#REF!</v>
      </c>
      <c r="G13" s="17" t="e">
        <f>IF(DAY(SepSun1)=1,IF(AND(YEAR(SepSun1+27)=CalendarYear,MONTH(SepSun1+27)=9),SepSun1+27,""),IF(AND(YEAR(SepSun1+34)=CalendarYear,MONTH(SepSun1+34)=9),SepSun1+34,""))</f>
        <v>#REF!</v>
      </c>
      <c r="H13" s="17" t="e">
        <f>IF(DAY(SepSun1)=1,IF(AND(YEAR(SepSun1+28)=CalendarYear,MONTH(SepSun1+28)=9),SepSun1+28,""),IF(AND(YEAR(SepSun1+35)=CalendarYear,MONTH(SepSun1+35)=9),SepSun1+35,""))</f>
        <v>#REF!</v>
      </c>
      <c r="I13" s="3"/>
    </row>
    <row r="14" spans="1:18" ht="55.5" customHeight="1" x14ac:dyDescent="0.2">
      <c r="A14"/>
      <c r="B14" s="8"/>
      <c r="C14" s="8"/>
      <c r="D14" s="8"/>
      <c r="E14" s="8"/>
      <c r="F14" s="8"/>
      <c r="G14" s="9"/>
      <c r="H14" s="9"/>
      <c r="I14" s="3"/>
    </row>
    <row r="15" spans="1:18" ht="15" customHeight="1" x14ac:dyDescent="0.2">
      <c r="A15"/>
      <c r="B15" s="18" t="e">
        <f>IF(DAY(SepSun1)=1,IF(AND(YEAR(SepSun1+29)=CalendarYear,MONTH(SepSun1+29)=9),SepSun1+29,""),IF(AND(YEAR(SepSun1+36)=CalendarYear,MONTH(SepSun1+36)=9),SepSun1+36,""))</f>
        <v>#REF!</v>
      </c>
      <c r="C15" s="19" t="e">
        <f>IF(DAY(SepSun1)=1,IF(AND(YEAR(SepSun1+30)=CalendarYear,MONTH(SepSun1+30)=9),SepSun1+30,""),IF(AND(YEAR(SepSun1+37)=CalendarYear,MONTH(SepSun1+37)=9),SepSun1+37,""))</f>
        <v>#REF!</v>
      </c>
      <c r="D15" s="65" t="s">
        <v>7</v>
      </c>
      <c r="E15" s="65"/>
      <c r="F15" s="65"/>
      <c r="G15" s="65"/>
      <c r="H15" s="65"/>
      <c r="I15" s="3"/>
    </row>
    <row r="16" spans="1:18" ht="55.5" customHeight="1" x14ac:dyDescent="0.2">
      <c r="A16"/>
      <c r="B16" s="10"/>
      <c r="C16" s="10"/>
      <c r="D16" s="66"/>
      <c r="E16" s="67"/>
      <c r="F16" s="67"/>
      <c r="G16" s="67"/>
      <c r="H16" s="68"/>
      <c r="I16" s="3"/>
    </row>
    <row r="17" spans="3:5" ht="17.25" customHeight="1" x14ac:dyDescent="0.15"/>
    <row r="19" spans="3:5" ht="21" customHeight="1" x14ac:dyDescent="0.2">
      <c r="C19" s="6"/>
      <c r="D19" s="5"/>
      <c r="E19" s="4"/>
    </row>
    <row r="20" spans="3:5" ht="19.5" customHeight="1" x14ac:dyDescent="0.15"/>
  </sheetData>
  <mergeCells count="3">
    <mergeCell ref="B3:F3"/>
    <mergeCell ref="D15:H15"/>
    <mergeCell ref="D16:H16"/>
  </mergeCells>
  <phoneticPr fontId="14" type="noConversion"/>
  <printOptions horizontalCentered="1" verticalCentered="1"/>
  <pageMargins left="0.2" right="0.2" top="0.25" bottom="0.25" header="0" footer="0"/>
  <headerFooter scaleWithDoc="0"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Jan</vt:lpstr>
      <vt:lpstr>Feb</vt:lpstr>
      <vt:lpstr>Mar</vt:lpstr>
      <vt:lpstr>Apr</vt:lpstr>
      <vt:lpstr>May</vt:lpstr>
      <vt:lpstr>Jun</vt:lpstr>
      <vt:lpstr>Jul</vt:lpstr>
      <vt:lpstr>Aug</vt:lpstr>
      <vt:lpstr>Sep</vt:lpstr>
      <vt:lpstr>Oct</vt:lpstr>
      <vt:lpstr>Nov</vt:lpstr>
      <vt:lpstr>Dec</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cp:lastPrinted>2017-01-06T16:50:18Z</cp:lastPrinted>
  <dcterms:created xsi:type="dcterms:W3CDTF">2013-09-11T13:52:09Z</dcterms:created>
  <dcterms:modified xsi:type="dcterms:W3CDTF">2018-03-01T03:31:17Z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TC025507569991</vt:lpwstr>
  </property>
</Properties>
</file>